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995" windowHeight="7890" activeTab="0"/>
  </bookViews>
  <sheets>
    <sheet name="Confidence levels from CIs" sheetId="1" r:id="rId1"/>
    <sheet name="Confidence levels from p values" sheetId="2" r:id="rId2"/>
  </sheets>
  <definedNames>
    <definedName name="mean">#REF!</definedName>
    <definedName name="mode">#REF!</definedName>
    <definedName name="sd">#REF!</definedName>
    <definedName name="upplim">#REF!</definedName>
    <definedName name="x">#REF!</definedName>
  </definedNames>
  <calcPr fullCalcOnLoad="1"/>
</workbook>
</file>

<file path=xl/sharedStrings.xml><?xml version="1.0" encoding="utf-8"?>
<sst xmlns="http://schemas.openxmlformats.org/spreadsheetml/2006/main" count="46" uniqueCount="30">
  <si>
    <t>mean</t>
  </si>
  <si>
    <t>Confidence interval %</t>
  </si>
  <si>
    <t>Cut-off for confidence level</t>
  </si>
  <si>
    <t>Upper confidence interval limit</t>
  </si>
  <si>
    <t>Lower confidence interval limit</t>
  </si>
  <si>
    <t>sd assuming normal distribution</t>
  </si>
  <si>
    <t>sd assuming t distribution</t>
  </si>
  <si>
    <t>X</t>
  </si>
  <si>
    <t>Prob density</t>
  </si>
  <si>
    <t>Sample value of statistic</t>
  </si>
  <si>
    <t>p value (two tails)</t>
  </si>
  <si>
    <t>Null hypothesis value of statistic</t>
  </si>
  <si>
    <t>STATISTICS AND TABLE FOR GRAPHS</t>
  </si>
  <si>
    <t>CLIP: for estimating Confidence Levels from Intervals and P values</t>
  </si>
  <si>
    <t>Name of statistic</t>
  </si>
  <si>
    <t xml:space="preserve">The graph below shows cumulative distributions because this makes it easier to see the difference between the normal and the t distributions. If you can only see one line, this is because the two distributions are indistinguishable. </t>
  </si>
  <si>
    <t>Degrees of freedom for t distribution</t>
  </si>
  <si>
    <t>Cumulative prob with t distribution</t>
  </si>
  <si>
    <t>Cumulative prob with normal distribution</t>
  </si>
  <si>
    <t>The graph above is based on the normal distribution. If you want to see the t distribution, scroll down the screen. If you don't want to see this, or you don't know what I'm talking about, please ignore!</t>
  </si>
  <si>
    <t xml:space="preserve">If you have a confidence interval for a statistic based on a sample of data, this spreadsheet will give a (very) rough estimate of the confidence we can have of the true value of the statistic lying above or below a given value. (If you have a p value, click on the tab below.) Simply enter the relevant information in the green cells, and the answer should appear in the yellow cells. The graph should make it clear what's going on. (This assumes the normal distribution and a symetrical confidence interval.) </t>
  </si>
  <si>
    <t xml:space="preserve">If you have a p value based on a sample of data and the sample and null hypothesis values of the statistics, this spreadsheet will give a (very) rough estimate of the confidence we can have of the true value of the statistic lying above or below a given value. (If you have a confidence interval click on the tab below.) Simply enter the relevant information in the green cells, and the answer should appear in the yellow cells. The graph should make it clear what's going on. (This assumes the normal distribution and a symetrical distribution.) </t>
  </si>
  <si>
    <t>Veggie ave - Omnie ave</t>
  </si>
  <si>
    <t>Average veggie wellbeing</t>
  </si>
  <si>
    <t>Michael Wood (michael.wood@port.ac.uk or michaelwoodSLG@gmail.com), 12 October 2017</t>
  </si>
  <si>
    <t>http://woodm.myweb.port.ac.uk/SL/howsure.pdf</t>
  </si>
  <si>
    <t xml:space="preserve">For more detail see </t>
  </si>
  <si>
    <t>Put your own words / numbers in the green cells .....</t>
  </si>
  <si>
    <t>https://arxiv.org/abs/1803.06214</t>
  </si>
  <si>
    <t>Michael Wood (michael.wood@port.ac.uk or michaelwoodSLG@gmail.com), September 2018</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</si>
</sst>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theme="1"/>
      <name val="Calibri"/>
      <family val="2"/>
    </font>
    <font>
      <sz val="11"/>
      <color indexed="8"/>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Calibri"/>
      <family val="2"/>
    </font>
    <font>
      <sz val="11"/>
      <color indexed="8"/>
      <name val="Arial"/>
      <family val="2"/>
    </font>
    <font>
      <b/>
      <sz val="10"/>
      <color indexed="8"/>
      <name val="Arial"/>
      <family val="2"/>
    </font>
    <font>
      <i/>
      <sz val="11"/>
      <color indexed="8"/>
      <name val="Arial"/>
      <family val="2"/>
    </font>
    <font>
      <b/>
      <sz val="11"/>
      <color indexed="8"/>
      <name val="Arial"/>
      <family val="2"/>
    </font>
    <font>
      <i/>
      <sz val="11"/>
      <color indexed="8"/>
      <name val="Calibri"/>
      <family val="2"/>
    </font>
    <font>
      <b/>
      <sz val="16"/>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11"/>
      <color theme="1"/>
      <name val="Arial"/>
      <family val="2"/>
    </font>
    <font>
      <b/>
      <sz val="10"/>
      <color theme="1"/>
      <name val="Arial"/>
      <family val="2"/>
    </font>
    <font>
      <i/>
      <sz val="11"/>
      <color theme="1"/>
      <name val="Arial"/>
      <family val="2"/>
    </font>
    <font>
      <b/>
      <sz val="11"/>
      <color theme="1"/>
      <name val="Arial"/>
      <family val="2"/>
    </font>
    <font>
      <i/>
      <sz val="11"/>
      <color theme="1"/>
      <name val="Calibri"/>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style="thick"/>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
    <xf numFmtId="0" fontId="0" fillId="0" borderId="0" xfId="0" applyFont="1" applyAlignment="1">
      <alignment/>
    </xf>
    <xf numFmtId="10" fontId="0" fillId="33" borderId="0" xfId="0" applyNumberFormat="1" applyFill="1" applyAlignment="1">
      <alignment/>
    </xf>
    <xf numFmtId="0" fontId="46" fillId="0" borderId="0" xfId="0" applyFont="1" applyAlignment="1">
      <alignment horizontal="center"/>
    </xf>
    <xf numFmtId="0" fontId="38" fillId="33" borderId="0" xfId="52" applyFill="1" applyAlignment="1" applyProtection="1">
      <alignment/>
      <protection/>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7" fillId="34" borderId="0" xfId="0" applyFont="1" applyFill="1" applyAlignment="1">
      <alignment/>
    </xf>
    <xf numFmtId="0" fontId="47" fillId="33" borderId="0" xfId="0" applyFont="1" applyFill="1" applyAlignment="1">
      <alignment/>
    </xf>
    <xf numFmtId="9" fontId="47" fillId="34" borderId="0" xfId="0" applyNumberFormat="1" applyFont="1" applyFill="1" applyAlignment="1">
      <alignment/>
    </xf>
    <xf numFmtId="10" fontId="47" fillId="35" borderId="0" xfId="0" applyNumberFormat="1" applyFont="1" applyFill="1" applyAlignment="1">
      <alignment/>
    </xf>
    <xf numFmtId="10" fontId="47" fillId="33" borderId="0" xfId="0" applyNumberFormat="1" applyFont="1" applyFill="1" applyAlignment="1">
      <alignment/>
    </xf>
    <xf numFmtId="10" fontId="47" fillId="0" borderId="0" xfId="0" applyNumberFormat="1" applyFont="1" applyAlignment="1">
      <alignment/>
    </xf>
    <xf numFmtId="0" fontId="50" fillId="0" borderId="0" xfId="0" applyFont="1" applyAlignment="1">
      <alignment/>
    </xf>
    <xf numFmtId="0" fontId="47" fillId="0" borderId="0" xfId="0" applyFont="1" applyAlignment="1">
      <alignment horizontal="right"/>
    </xf>
    <xf numFmtId="0" fontId="47" fillId="0" borderId="0" xfId="0" applyFont="1" applyBorder="1" applyAlignment="1">
      <alignment/>
    </xf>
    <xf numFmtId="0" fontId="49" fillId="0" borderId="0" xfId="0" applyFont="1" applyBorder="1" applyAlignment="1">
      <alignment/>
    </xf>
    <xf numFmtId="0" fontId="47" fillId="34" borderId="0" xfId="0" applyFont="1" applyFill="1" applyBorder="1" applyAlignment="1">
      <alignment/>
    </xf>
    <xf numFmtId="10" fontId="47" fillId="35" borderId="0" xfId="0" applyNumberFormat="1" applyFont="1" applyFill="1" applyBorder="1" applyAlignment="1">
      <alignment/>
    </xf>
    <xf numFmtId="0" fontId="47" fillId="0" borderId="10" xfId="0" applyFont="1" applyBorder="1" applyAlignment="1">
      <alignment/>
    </xf>
    <xf numFmtId="0" fontId="38" fillId="0" borderId="0" xfId="52" applyAlignment="1" applyProtection="1">
      <alignment/>
      <protection/>
    </xf>
    <xf numFmtId="0" fontId="49" fillId="0" borderId="0" xfId="0" applyFont="1" applyAlignment="1">
      <alignment horizontal="right" vertical="top"/>
    </xf>
    <xf numFmtId="0" fontId="49" fillId="0" borderId="0" xfId="0" applyFont="1" applyAlignment="1">
      <alignment horizontal="center"/>
    </xf>
    <xf numFmtId="0" fontId="0" fillId="0" borderId="0" xfId="0" applyAlignment="1">
      <alignment horizontal="center"/>
    </xf>
    <xf numFmtId="0" fontId="51" fillId="0" borderId="0" xfId="0" applyFont="1" applyAlignment="1">
      <alignment/>
    </xf>
    <xf numFmtId="0" fontId="50" fillId="36" borderId="0" xfId="0" applyFont="1" applyFill="1" applyAlignment="1">
      <alignment vertical="top" wrapText="1"/>
    </xf>
    <xf numFmtId="0" fontId="50" fillId="0" borderId="0" xfId="0" applyFont="1" applyAlignment="1">
      <alignment wrapText="1"/>
    </xf>
    <xf numFmtId="0" fontId="47" fillId="0" borderId="0" xfId="0" applyFont="1" applyAlignment="1">
      <alignment wrapText="1"/>
    </xf>
    <xf numFmtId="0" fontId="50" fillId="0" borderId="11" xfId="0" applyFont="1" applyBorder="1" applyAlignment="1">
      <alignment vertical="top" wrapText="1"/>
    </xf>
    <xf numFmtId="0" fontId="47" fillId="0" borderId="11" xfId="0" applyFont="1" applyBorder="1" applyAlignment="1">
      <alignment vertical="top" wrapText="1"/>
    </xf>
    <xf numFmtId="0" fontId="52" fillId="0" borderId="0" xfId="0" applyFont="1" applyAlignment="1">
      <alignment horizontal="center"/>
    </xf>
    <xf numFmtId="0" fontId="0" fillId="0" borderId="0" xfId="0" applyAlignment="1">
      <alignment horizontal="center"/>
    </xf>
    <xf numFmtId="0" fontId="49"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Area under graph represents confidence or probability</a:t>
            </a:r>
          </a:p>
        </c:rich>
      </c:tx>
      <c:layout>
        <c:manualLayout>
          <c:xMode val="factor"/>
          <c:yMode val="factor"/>
          <c:x val="-0.00175"/>
          <c:y val="-0.00775"/>
        </c:manualLayout>
      </c:layout>
      <c:spPr>
        <a:noFill/>
        <a:ln w="3175">
          <a:noFill/>
        </a:ln>
      </c:spPr>
    </c:title>
    <c:plotArea>
      <c:layout>
        <c:manualLayout>
          <c:xMode val="edge"/>
          <c:yMode val="edge"/>
          <c:x val="0.00625"/>
          <c:y val="0.17025"/>
          <c:w val="0.97875"/>
          <c:h val="0.72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CIs'!$B$51:$B$131</c:f>
              <c:numCache/>
            </c:numRef>
          </c:xVal>
          <c:yVal>
            <c:numRef>
              <c:f>'Confidence levels from CIs'!$C$51:$C$131</c:f>
              <c:numCache/>
            </c:numRef>
          </c:yVal>
          <c:smooth val="1"/>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CIs'!$B$132:$B$133</c:f>
              <c:numCache/>
            </c:numRef>
          </c:xVal>
          <c:yVal>
            <c:numRef>
              <c:f>'Confidence levels from CIs'!$C$132:$C$133</c:f>
              <c:numCache/>
            </c:numRef>
          </c:yVal>
          <c:smooth val="1"/>
        </c:ser>
        <c:axId val="27911605"/>
        <c:axId val="49877854"/>
      </c:scatterChart>
      <c:valAx>
        <c:axId val="27911605"/>
        <c:scaling>
          <c:orientation val="minMax"/>
        </c:scaling>
        <c:axPos val="b"/>
        <c:title>
          <c:tx>
            <c:strRef>
              <c:f>'Confidence levels from CIs'!$C$9</c:f>
            </c:strRef>
          </c:tx>
          <c:layout>
            <c:manualLayout>
              <c:xMode val="factor"/>
              <c:yMode val="factor"/>
              <c:x val="0"/>
              <c:y val="-0.001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877854"/>
        <c:crosses val="autoZero"/>
        <c:crossBetween val="midCat"/>
        <c:dispUnits/>
      </c:valAx>
      <c:valAx>
        <c:axId val="49877854"/>
        <c:scaling>
          <c:orientation val="minMax"/>
        </c:scaling>
        <c:axPos val="l"/>
        <c:delete val="0"/>
        <c:numFmt formatCode="General" sourceLinked="1"/>
        <c:majorTickMark val="none"/>
        <c:minorTickMark val="none"/>
        <c:tickLblPos val="none"/>
        <c:spPr>
          <a:ln w="3175">
            <a:solidFill>
              <a:srgbClr val="808080"/>
            </a:solidFill>
          </a:ln>
        </c:spPr>
        <c:crossAx val="2791160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0675"/>
          <c:w val="0.72575"/>
          <c:h val="0.9285"/>
        </c:manualLayout>
      </c:layout>
      <c:scatterChart>
        <c:scatterStyle val="smoothMarker"/>
        <c:varyColors val="0"/>
        <c:ser>
          <c:idx val="1"/>
          <c:order val="0"/>
          <c:tx>
            <c:v>Normal Dist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CIs'!$B$51:$B$131</c:f>
              <c:numCache/>
            </c:numRef>
          </c:xVal>
          <c:yVal>
            <c:numRef>
              <c:f>'Confidence levels from CIs'!$D$51:$D$131</c:f>
              <c:numCache/>
            </c:numRef>
          </c:yVal>
          <c:smooth val="1"/>
        </c:ser>
        <c:ser>
          <c:idx val="0"/>
          <c:order val="1"/>
          <c:tx>
            <c:v>Cut off value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CIs'!$B$132:$B$133</c:f>
              <c:numCache/>
            </c:numRef>
          </c:xVal>
          <c:yVal>
            <c:numRef>
              <c:f>'Confidence levels from CIs'!$D$132:$D$133</c:f>
              <c:numCache/>
            </c:numRef>
          </c:yVal>
          <c:smooth val="1"/>
        </c:ser>
        <c:ser>
          <c:idx val="2"/>
          <c:order val="2"/>
          <c:tx>
            <c:v>t Dist</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CIs'!$B$51:$B$131</c:f>
              <c:numCache/>
            </c:numRef>
          </c:xVal>
          <c:yVal>
            <c:numRef>
              <c:f>'Confidence levels from CIs'!$E$51:$E$131</c:f>
              <c:numCache/>
            </c:numRef>
          </c:yVal>
          <c:smooth val="1"/>
        </c:ser>
        <c:axId val="46247503"/>
        <c:axId val="13574344"/>
      </c:scatterChart>
      <c:valAx>
        <c:axId val="46247503"/>
        <c:scaling>
          <c:orientation val="minMax"/>
        </c:scaling>
        <c:axPos val="b"/>
        <c:title>
          <c:tx>
            <c:strRef>
              <c:f>'Confidence levels from CIs'!$C$9</c:f>
            </c:strRef>
          </c:tx>
          <c:layout>
            <c:manualLayout>
              <c:xMode val="factor"/>
              <c:yMode val="factor"/>
              <c:x val="0"/>
              <c:y val="0.001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3574344"/>
        <c:crosses val="autoZero"/>
        <c:crossBetween val="midCat"/>
        <c:dispUnits/>
      </c:valAx>
      <c:valAx>
        <c:axId val="1357434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Confidence or probability</a:t>
                </a:r>
              </a:p>
            </c:rich>
          </c:tx>
          <c:layout>
            <c:manualLayout>
              <c:xMode val="factor"/>
              <c:yMode val="factor"/>
              <c:x val="-0.000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47503"/>
        <c:crosses val="autoZero"/>
        <c:crossBetween val="midCat"/>
        <c:dispUnits/>
      </c:valAx>
      <c:spPr>
        <a:solidFill>
          <a:srgbClr val="FFFFFF"/>
        </a:solidFill>
        <a:ln w="3175">
          <a:noFill/>
        </a:ln>
      </c:spPr>
    </c:plotArea>
    <c:legend>
      <c:legendPos val="r"/>
      <c:layout>
        <c:manualLayout>
          <c:xMode val="edge"/>
          <c:yMode val="edge"/>
          <c:x val="0.80325"/>
          <c:y val="0.3955"/>
          <c:w val="0.18825"/>
          <c:h val="0.1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Area under graph represents confidence or probability</a:t>
            </a:r>
          </a:p>
        </c:rich>
      </c:tx>
      <c:layout>
        <c:manualLayout>
          <c:xMode val="factor"/>
          <c:yMode val="factor"/>
          <c:x val="-0.00175"/>
          <c:y val="-0.00775"/>
        </c:manualLayout>
      </c:layout>
      <c:spPr>
        <a:noFill/>
        <a:ln w="3175">
          <a:noFill/>
        </a:ln>
      </c:spPr>
    </c:title>
    <c:plotArea>
      <c:layout>
        <c:manualLayout>
          <c:xMode val="edge"/>
          <c:yMode val="edge"/>
          <c:x val="0.0115"/>
          <c:y val="0.17025"/>
          <c:w val="0.977"/>
          <c:h val="0.72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p values'!$B$51:$B$131</c:f>
              <c:numCache/>
            </c:numRef>
          </c:xVal>
          <c:yVal>
            <c:numRef>
              <c:f>'Confidence levels from p values'!$C$51:$C$131</c:f>
              <c:numCache/>
            </c:numRef>
          </c:yVal>
          <c:smooth val="1"/>
        </c:ser>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p values'!$B$132:$B$133</c:f>
              <c:numCache/>
            </c:numRef>
          </c:xVal>
          <c:yVal>
            <c:numRef>
              <c:f>'Confidence levels from p values'!$C$132:$C$133</c:f>
              <c:numCache/>
            </c:numRef>
          </c:yVal>
          <c:smooth val="1"/>
        </c:ser>
        <c:axId val="55060233"/>
        <c:axId val="25780050"/>
      </c:scatterChart>
      <c:valAx>
        <c:axId val="55060233"/>
        <c:scaling>
          <c:orientation val="minMax"/>
        </c:scaling>
        <c:axPos val="b"/>
        <c:title>
          <c:tx>
            <c:strRef>
              <c:f>'Confidence levels from p values'!$C$9</c:f>
            </c:strRef>
          </c:tx>
          <c:layout>
            <c:manualLayout>
              <c:xMode val="factor"/>
              <c:yMode val="factor"/>
              <c:x val="0"/>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5780050"/>
        <c:crosses val="autoZero"/>
        <c:crossBetween val="midCat"/>
        <c:dispUnits/>
      </c:valAx>
      <c:valAx>
        <c:axId val="25780050"/>
        <c:scaling>
          <c:orientation val="minMax"/>
        </c:scaling>
        <c:axPos val="l"/>
        <c:delete val="0"/>
        <c:numFmt formatCode="General" sourceLinked="1"/>
        <c:majorTickMark val="none"/>
        <c:minorTickMark val="none"/>
        <c:tickLblPos val="none"/>
        <c:spPr>
          <a:ln w="3175">
            <a:solidFill>
              <a:srgbClr val="808080"/>
            </a:solidFill>
          </a:ln>
        </c:spPr>
        <c:crossAx val="550602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0675"/>
          <c:w val="0.752"/>
          <c:h val="0.9285"/>
        </c:manualLayout>
      </c:layout>
      <c:scatterChart>
        <c:scatterStyle val="smoothMarker"/>
        <c:varyColors val="0"/>
        <c:ser>
          <c:idx val="1"/>
          <c:order val="0"/>
          <c:tx>
            <c:v>Normal Dist</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p values'!$B$51:$B$131</c:f>
              <c:numCache/>
            </c:numRef>
          </c:xVal>
          <c:yVal>
            <c:numRef>
              <c:f>'Confidence levels from p values'!$D$51:$D$131</c:f>
              <c:numCache/>
            </c:numRef>
          </c:yVal>
          <c:smooth val="1"/>
        </c:ser>
        <c:ser>
          <c:idx val="0"/>
          <c:order val="1"/>
          <c:tx>
            <c:v>Cut off value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p values'!$B$132:$B$133</c:f>
              <c:numCache/>
            </c:numRef>
          </c:xVal>
          <c:yVal>
            <c:numRef>
              <c:f>'Confidence levels from p values'!$D$132:$D$133</c:f>
              <c:numCache/>
            </c:numRef>
          </c:yVal>
          <c:smooth val="1"/>
        </c:ser>
        <c:ser>
          <c:idx val="2"/>
          <c:order val="2"/>
          <c:tx>
            <c:v>t Dist</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'Confidence levels from p values'!$B$51:$B$131</c:f>
              <c:numCache/>
            </c:numRef>
          </c:xVal>
          <c:yVal>
            <c:numRef>
              <c:f>'Confidence levels from p values'!$E$51:$E$131</c:f>
              <c:numCache/>
            </c:numRef>
          </c:yVal>
          <c:smooth val="1"/>
        </c:ser>
        <c:axId val="30693859"/>
        <c:axId val="7809276"/>
      </c:scatterChart>
      <c:valAx>
        <c:axId val="30693859"/>
        <c:scaling>
          <c:orientation val="minMax"/>
        </c:scaling>
        <c:axPos val="b"/>
        <c:title>
          <c:tx>
            <c:strRef>
              <c:f>'Confidence levels from p values'!$C$9</c:f>
            </c:strRef>
          </c:tx>
          <c:layout>
            <c:manualLayout>
              <c:xMode val="factor"/>
              <c:yMode val="factor"/>
              <c:x val="0"/>
              <c:y val="-0.002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809276"/>
        <c:crosses val="autoZero"/>
        <c:crossBetween val="midCat"/>
        <c:dispUnits/>
      </c:valAx>
      <c:valAx>
        <c:axId val="780927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Confidence or probability</a:t>
                </a:r>
              </a:p>
            </c:rich>
          </c:tx>
          <c:layout>
            <c:manualLayout>
              <c:xMode val="factor"/>
              <c:yMode val="factor"/>
              <c:x val="-0.0005"/>
              <c:y val="0.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93859"/>
        <c:crosses val="autoZero"/>
        <c:crossBetween val="midCat"/>
        <c:dispUnits/>
      </c:valAx>
      <c:spPr>
        <a:solidFill>
          <a:srgbClr val="FFFFFF"/>
        </a:solidFill>
        <a:ln w="3175">
          <a:noFill/>
        </a:ln>
      </c:spPr>
    </c:plotArea>
    <c:legend>
      <c:legendPos val="r"/>
      <c:layout>
        <c:manualLayout>
          <c:xMode val="edge"/>
          <c:yMode val="edge"/>
          <c:x val="0.80325"/>
          <c:y val="0.3955"/>
          <c:w val="0.18825"/>
          <c:h val="0.19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5</xdr:row>
      <xdr:rowOff>104775</xdr:rowOff>
    </xdr:from>
    <xdr:to>
      <xdr:col>5</xdr:col>
      <xdr:colOff>28575</xdr:colOff>
      <xdr:row>19</xdr:row>
      <xdr:rowOff>95250</xdr:rowOff>
    </xdr:to>
    <xdr:graphicFrame>
      <xdr:nvGraphicFramePr>
        <xdr:cNvPr id="1" name="Chart 5"/>
        <xdr:cNvGraphicFramePr/>
      </xdr:nvGraphicFramePr>
      <xdr:xfrm>
        <a:off x="4314825" y="1676400"/>
        <a:ext cx="5543550" cy="2571750"/>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25</xdr:row>
      <xdr:rowOff>0</xdr:rowOff>
    </xdr:from>
    <xdr:to>
      <xdr:col>5</xdr:col>
      <xdr:colOff>9525</xdr:colOff>
      <xdr:row>43</xdr:row>
      <xdr:rowOff>76200</xdr:rowOff>
    </xdr:to>
    <xdr:graphicFrame>
      <xdr:nvGraphicFramePr>
        <xdr:cNvPr id="2" name="Chart 6"/>
        <xdr:cNvGraphicFramePr/>
      </xdr:nvGraphicFramePr>
      <xdr:xfrm>
        <a:off x="4286250" y="6181725"/>
        <a:ext cx="5553075" cy="3505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5</xdr:row>
      <xdr:rowOff>104775</xdr:rowOff>
    </xdr:from>
    <xdr:to>
      <xdr:col>5</xdr:col>
      <xdr:colOff>28575</xdr:colOff>
      <xdr:row>19</xdr:row>
      <xdr:rowOff>95250</xdr:rowOff>
    </xdr:to>
    <xdr:graphicFrame>
      <xdr:nvGraphicFramePr>
        <xdr:cNvPr id="1" name="Chart 5"/>
        <xdr:cNvGraphicFramePr/>
      </xdr:nvGraphicFramePr>
      <xdr:xfrm>
        <a:off x="4314825" y="1704975"/>
        <a:ext cx="5543550" cy="2571750"/>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25</xdr:row>
      <xdr:rowOff>0</xdr:rowOff>
    </xdr:from>
    <xdr:to>
      <xdr:col>5</xdr:col>
      <xdr:colOff>9525</xdr:colOff>
      <xdr:row>43</xdr:row>
      <xdr:rowOff>76200</xdr:rowOff>
    </xdr:to>
    <xdr:graphicFrame>
      <xdr:nvGraphicFramePr>
        <xdr:cNvPr id="2" name="Chart 6"/>
        <xdr:cNvGraphicFramePr/>
      </xdr:nvGraphicFramePr>
      <xdr:xfrm>
        <a:off x="4286250" y="6210300"/>
        <a:ext cx="555307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oodm.myweb.port.ac.uk/SL/howsure.pdf"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I137"/>
  <sheetViews>
    <sheetView showGridLines="0" showRowColHeaders="0" tabSelected="1" zoomScalePageLayoutView="0" workbookViewId="0" topLeftCell="A1">
      <selection activeCell="B1" sqref="B1:E1"/>
    </sheetView>
  </sheetViews>
  <sheetFormatPr defaultColWidth="9.140625" defaultRowHeight="15"/>
  <cols>
    <col min="1" max="1" width="2.57421875" style="0" customWidth="1"/>
    <col min="2" max="2" width="34.00390625" style="0" customWidth="1"/>
    <col min="3" max="3" width="23.57421875" style="0" customWidth="1"/>
    <col min="4" max="4" width="45.28125" style="0" customWidth="1"/>
    <col min="5" max="5" width="42.00390625" style="0" customWidth="1"/>
    <col min="6" max="6" width="17.8515625" style="0" bestFit="1" customWidth="1"/>
    <col min="7" max="7" width="9.7109375" style="0" customWidth="1"/>
    <col min="9" max="9" width="32.8515625" style="0" bestFit="1" customWidth="1"/>
  </cols>
  <sheetData>
    <row r="1" spans="2:9" ht="23.25">
      <c r="B1" s="30" t="s">
        <v>13</v>
      </c>
      <c r="C1" s="31"/>
      <c r="D1" s="31"/>
      <c r="E1" s="31"/>
      <c r="F1" s="2"/>
      <c r="G1" s="2"/>
      <c r="H1" s="2"/>
      <c r="I1" s="2"/>
    </row>
    <row r="2" spans="3:5" ht="15">
      <c r="C2" s="21" t="s">
        <v>26</v>
      </c>
      <c r="D2" s="20" t="s">
        <v>28</v>
      </c>
      <c r="E2" s="3"/>
    </row>
    <row r="3" spans="2:5" ht="15" customHeight="1">
      <c r="B3" s="32" t="s">
        <v>29</v>
      </c>
      <c r="C3" s="31"/>
      <c r="D3" s="31"/>
      <c r="E3" s="31"/>
    </row>
    <row r="4" spans="2:5" ht="8.25" customHeight="1">
      <c r="B4" s="22"/>
      <c r="C4" s="23"/>
      <c r="D4" s="23"/>
      <c r="E4" s="23"/>
    </row>
    <row r="5" spans="2:5" ht="62.25" customHeight="1">
      <c r="B5" s="25" t="s">
        <v>20</v>
      </c>
      <c r="C5" s="25"/>
      <c r="D5" s="25"/>
      <c r="E5" s="25"/>
    </row>
    <row r="6" ht="8.25" customHeight="1"/>
    <row r="7" spans="2:6" ht="15">
      <c r="B7" s="24" t="s">
        <v>27</v>
      </c>
      <c r="D7" s="4"/>
      <c r="E7" s="8"/>
      <c r="F7" s="5"/>
    </row>
    <row r="8" spans="4:5" ht="15">
      <c r="D8" s="4"/>
      <c r="E8" s="8"/>
    </row>
    <row r="9" spans="2:5" ht="15">
      <c r="B9" s="6" t="s">
        <v>14</v>
      </c>
      <c r="C9" s="7" t="s">
        <v>23</v>
      </c>
      <c r="D9" s="4"/>
      <c r="E9" s="8"/>
    </row>
    <row r="10" spans="2:5" ht="15">
      <c r="B10" s="6" t="s">
        <v>1</v>
      </c>
      <c r="C10" s="9">
        <v>0.95</v>
      </c>
      <c r="D10" s="4"/>
      <c r="E10" s="8"/>
    </row>
    <row r="11" spans="2:5" ht="15">
      <c r="B11" s="6" t="s">
        <v>3</v>
      </c>
      <c r="C11" s="7">
        <v>72</v>
      </c>
      <c r="D11" s="4"/>
      <c r="E11" s="8"/>
    </row>
    <row r="12" spans="2:5" ht="15">
      <c r="B12" s="6" t="s">
        <v>4</v>
      </c>
      <c r="C12" s="7">
        <v>49</v>
      </c>
      <c r="D12" s="4"/>
      <c r="E12" s="8"/>
    </row>
    <row r="13" spans="2:5" ht="15">
      <c r="B13" s="6" t="s">
        <v>2</v>
      </c>
      <c r="C13" s="7">
        <v>50</v>
      </c>
      <c r="D13" s="4"/>
      <c r="E13" s="8"/>
    </row>
    <row r="14" spans="2:5" ht="15">
      <c r="B14" s="6" t="str">
        <f>"Probability &lt; "&amp;$C$13</f>
        <v>Probability &lt; 50</v>
      </c>
      <c r="C14" s="10">
        <f>NORMDIST(C13,C47,C48,TRUE)</f>
        <v>0.03676456250326687</v>
      </c>
      <c r="D14" s="4"/>
      <c r="E14" s="8"/>
    </row>
    <row r="15" spans="2:5" ht="15">
      <c r="B15" s="6" t="str">
        <f>"Probability &gt; "&amp;$C$13</f>
        <v>Probability &gt; 50</v>
      </c>
      <c r="C15" s="10">
        <f>1-C14</f>
        <v>0.9632354374967331</v>
      </c>
      <c r="D15" s="4"/>
      <c r="E15" s="8"/>
    </row>
    <row r="16" spans="2:5" ht="15">
      <c r="B16" s="4"/>
      <c r="C16" s="4"/>
      <c r="D16" s="4"/>
      <c r="E16" s="11"/>
    </row>
    <row r="17" spans="2:5" ht="15">
      <c r="B17" s="4"/>
      <c r="C17" s="4"/>
      <c r="D17" s="4"/>
      <c r="E17" s="12"/>
    </row>
    <row r="18" spans="2:5" ht="15">
      <c r="B18" s="4"/>
      <c r="C18" s="4"/>
      <c r="D18" s="4"/>
      <c r="E18" s="4"/>
    </row>
    <row r="19" spans="2:5" ht="15">
      <c r="B19" s="4"/>
      <c r="C19" s="4"/>
      <c r="D19" s="4"/>
      <c r="E19" s="4"/>
    </row>
    <row r="20" spans="2:5" ht="15">
      <c r="B20" s="4"/>
      <c r="C20" s="4"/>
      <c r="D20" s="4"/>
      <c r="E20" s="4"/>
    </row>
    <row r="21" spans="2:5" ht="7.5" customHeight="1">
      <c r="B21" s="4"/>
      <c r="C21" s="4"/>
      <c r="D21" s="4"/>
      <c r="E21" s="4"/>
    </row>
    <row r="22" spans="2:5" ht="30.75" customHeight="1">
      <c r="B22" s="26" t="s">
        <v>19</v>
      </c>
      <c r="C22" s="27"/>
      <c r="D22" s="27"/>
      <c r="E22" s="27"/>
    </row>
    <row r="23" spans="2:5" ht="69.75" customHeight="1" thickBot="1">
      <c r="B23" s="4"/>
      <c r="C23" s="4"/>
      <c r="D23" s="4"/>
      <c r="E23" s="4"/>
    </row>
    <row r="24" spans="2:5" ht="29.25" customHeight="1" thickTop="1">
      <c r="B24" s="28" t="s">
        <v>15</v>
      </c>
      <c r="C24" s="29"/>
      <c r="D24" s="29"/>
      <c r="E24" s="29"/>
    </row>
    <row r="25" spans="2:5" ht="7.5" customHeight="1">
      <c r="B25" s="15"/>
      <c r="C25" s="15"/>
      <c r="D25" s="15"/>
      <c r="E25" s="15"/>
    </row>
    <row r="26" spans="2:5" ht="15">
      <c r="B26" s="16" t="s">
        <v>16</v>
      </c>
      <c r="C26" s="17">
        <v>7</v>
      </c>
      <c r="D26" s="15"/>
      <c r="E26" s="15"/>
    </row>
    <row r="27" spans="2:5" ht="15">
      <c r="B27" s="16" t="str">
        <f>"Probability &lt; "&amp;$C$13</f>
        <v>Probability &lt; 50</v>
      </c>
      <c r="C27" s="18">
        <f>IF($C$26="","",(IF($C$13&gt;=$C$47,1-TDIST(($C$13-$C$47)/$C$49,$C$26,1),TDIST(($C$47-$C$13)/$C$49,$C$26,1))))</f>
        <v>0.03385368069820286</v>
      </c>
      <c r="D27" s="15"/>
      <c r="E27" s="15"/>
    </row>
    <row r="28" spans="2:5" ht="15">
      <c r="B28" s="16" t="str">
        <f>"Probability &gt; "&amp;$C$13</f>
        <v>Probability &gt; 50</v>
      </c>
      <c r="C28" s="18">
        <f>IF(C26="","",1-C27)</f>
        <v>0.9661463193017972</v>
      </c>
      <c r="D28" s="15"/>
      <c r="E28" s="15"/>
    </row>
    <row r="29" spans="2:5" ht="15">
      <c r="B29" s="15"/>
      <c r="C29" s="15"/>
      <c r="D29" s="15"/>
      <c r="E29" s="15"/>
    </row>
    <row r="30" spans="2:5" ht="15">
      <c r="B30" s="15"/>
      <c r="C30" s="15"/>
      <c r="D30" s="15"/>
      <c r="E30" s="15"/>
    </row>
    <row r="31" spans="2:5" ht="15">
      <c r="B31" s="15"/>
      <c r="C31" s="15"/>
      <c r="D31" s="15"/>
      <c r="E31" s="15"/>
    </row>
    <row r="32" spans="2:5" ht="15">
      <c r="B32" s="15"/>
      <c r="C32" s="15"/>
      <c r="D32" s="15"/>
      <c r="E32" s="15"/>
    </row>
    <row r="33" spans="2:5" ht="15">
      <c r="B33" s="15"/>
      <c r="C33" s="15"/>
      <c r="D33" s="15"/>
      <c r="E33" s="15"/>
    </row>
    <row r="34" spans="2:5" ht="15">
      <c r="B34" s="15"/>
      <c r="C34" s="15"/>
      <c r="D34" s="15"/>
      <c r="E34" s="15"/>
    </row>
    <row r="35" spans="2:5" ht="15">
      <c r="B35" s="15"/>
      <c r="C35" s="15"/>
      <c r="D35" s="15"/>
      <c r="E35" s="15"/>
    </row>
    <row r="36" spans="2:5" ht="15">
      <c r="B36" s="15"/>
      <c r="C36" s="15"/>
      <c r="D36" s="15"/>
      <c r="E36" s="15"/>
    </row>
    <row r="37" spans="2:5" ht="15">
      <c r="B37" s="15"/>
      <c r="C37" s="15"/>
      <c r="D37" s="15"/>
      <c r="E37" s="15"/>
    </row>
    <row r="38" spans="2:5" ht="15">
      <c r="B38" s="15"/>
      <c r="C38" s="15"/>
      <c r="D38" s="15"/>
      <c r="E38" s="15"/>
    </row>
    <row r="39" spans="2:5" ht="15">
      <c r="B39" s="15"/>
      <c r="C39" s="15"/>
      <c r="D39" s="15"/>
      <c r="E39" s="15"/>
    </row>
    <row r="40" spans="2:5" ht="15">
      <c r="B40" s="15"/>
      <c r="C40" s="15"/>
      <c r="D40" s="15"/>
      <c r="E40" s="15"/>
    </row>
    <row r="41" spans="2:5" ht="15">
      <c r="B41" s="15"/>
      <c r="C41" s="15"/>
      <c r="D41" s="15"/>
      <c r="E41" s="15"/>
    </row>
    <row r="42" spans="2:5" ht="15">
      <c r="B42" s="15"/>
      <c r="C42" s="15"/>
      <c r="D42" s="15"/>
      <c r="E42" s="15"/>
    </row>
    <row r="43" spans="2:5" ht="15">
      <c r="B43" s="15"/>
      <c r="C43" s="15"/>
      <c r="D43" s="15"/>
      <c r="E43" s="15"/>
    </row>
    <row r="44" spans="2:5" ht="15">
      <c r="B44" s="15"/>
      <c r="C44" s="15"/>
      <c r="D44" s="15"/>
      <c r="E44" s="15"/>
    </row>
    <row r="45" spans="2:5" ht="15.75" thickBot="1">
      <c r="B45" s="19"/>
      <c r="C45" s="19"/>
      <c r="D45" s="19"/>
      <c r="E45" s="19"/>
    </row>
    <row r="46" spans="2:5" ht="15.75" thickTop="1">
      <c r="B46" s="13" t="s">
        <v>12</v>
      </c>
      <c r="C46" s="4"/>
      <c r="D46" s="4"/>
      <c r="E46" s="4"/>
    </row>
    <row r="47" spans="2:5" ht="15">
      <c r="B47" s="4" t="s">
        <v>0</v>
      </c>
      <c r="C47" s="4">
        <f>(C11+C12)/2</f>
        <v>60.5</v>
      </c>
      <c r="D47" s="4"/>
      <c r="E47" s="4"/>
    </row>
    <row r="48" spans="2:5" ht="15">
      <c r="B48" s="4" t="s">
        <v>5</v>
      </c>
      <c r="C48" s="4">
        <f>ABS(C11-C47)/NORMSINV(1-(1-C10)/2)</f>
        <v>5.8674547546335205</v>
      </c>
      <c r="D48" s="4"/>
      <c r="E48" s="4"/>
    </row>
    <row r="49" spans="2:5" ht="15">
      <c r="B49" s="4" t="s">
        <v>6</v>
      </c>
      <c r="C49" s="4">
        <f>IF(C26="","",ABS(C11-C47)/TINV(1-C10,C26))</f>
        <v>4.863351966124483</v>
      </c>
      <c r="D49" s="4"/>
      <c r="E49" s="4"/>
    </row>
    <row r="50" spans="2:5" ht="15">
      <c r="B50" s="14" t="s">
        <v>7</v>
      </c>
      <c r="C50" s="14" t="s">
        <v>8</v>
      </c>
      <c r="D50" s="14" t="s">
        <v>18</v>
      </c>
      <c r="E50" s="14" t="s">
        <v>17</v>
      </c>
    </row>
    <row r="51" spans="2:5" ht="15">
      <c r="B51" s="4">
        <f>$C$47-4*$C$48</f>
        <v>37.03018098146592</v>
      </c>
      <c r="C51" s="4">
        <f aca="true" t="shared" si="0" ref="C51:C82">NORMDIST($B51,$C$47,$C$48,FALSE)</f>
        <v>2.280890630800345E-05</v>
      </c>
      <c r="D51" s="4">
        <f aca="true" t="shared" si="1" ref="D51:D82">NORMDIST($B51,$C$47,$C$48,TRUE)</f>
        <v>3.1671241836783715E-05</v>
      </c>
      <c r="E51" s="11">
        <f aca="true" t="shared" si="2" ref="E51:E82">IF($C$26="","",(IF(B51&gt;=$C$47,1-TDIST((B51-$C$47)/$C$49,$C$26,1),TDIST(($C$47-B51)/$C$49,$C$26,1))))</f>
        <v>0.0009542772116690659</v>
      </c>
    </row>
    <row r="52" spans="2:5" ht="15">
      <c r="B52" s="4">
        <f aca="true" t="shared" si="3" ref="B52:B83">B51+$C$48/10</f>
        <v>37.61692645692927</v>
      </c>
      <c r="C52" s="4">
        <f t="shared" si="0"/>
        <v>3.385717993579662E-05</v>
      </c>
      <c r="D52" s="4">
        <f t="shared" si="1"/>
        <v>4.809634401448104E-05</v>
      </c>
      <c r="E52" s="11">
        <f t="shared" si="2"/>
        <v>0.0010975626568833872</v>
      </c>
    </row>
    <row r="53" spans="2:5" ht="15">
      <c r="B53" s="4">
        <f t="shared" si="3"/>
        <v>38.20367193239262</v>
      </c>
      <c r="C53" s="4">
        <f t="shared" si="0"/>
        <v>4.975699651725656E-05</v>
      </c>
      <c r="D53" s="4">
        <f t="shared" si="1"/>
        <v>7.234804392441951E-05</v>
      </c>
      <c r="E53" s="11">
        <f t="shared" si="2"/>
        <v>0.0012650180238574294</v>
      </c>
    </row>
    <row r="54" spans="2:5" ht="15">
      <c r="B54" s="4">
        <f t="shared" si="3"/>
        <v>38.790417407855976</v>
      </c>
      <c r="C54" s="4">
        <f t="shared" si="0"/>
        <v>7.239600274979604E-05</v>
      </c>
      <c r="D54" s="4">
        <f t="shared" si="1"/>
        <v>0.00010779973347874172</v>
      </c>
      <c r="E54" s="11">
        <f t="shared" si="2"/>
        <v>0.0014611275109339729</v>
      </c>
    </row>
    <row r="55" spans="2:5" ht="15">
      <c r="B55" s="4">
        <f t="shared" si="3"/>
        <v>39.37716288331933</v>
      </c>
      <c r="C55" s="4">
        <f t="shared" si="0"/>
        <v>0.00010428745609509046</v>
      </c>
      <c r="D55" s="4">
        <f t="shared" si="1"/>
        <v>0.00015910859015888512</v>
      </c>
      <c r="E55" s="11">
        <f t="shared" si="2"/>
        <v>0.0016912720158919175</v>
      </c>
    </row>
    <row r="56" spans="2:5" ht="15">
      <c r="B56" s="4">
        <f t="shared" si="3"/>
        <v>39.96390835878268</v>
      </c>
      <c r="C56" s="4">
        <f t="shared" si="0"/>
        <v>0.00014873275236704727</v>
      </c>
      <c r="D56" s="4">
        <f t="shared" si="1"/>
        <v>0.00023262907903531804</v>
      </c>
      <c r="E56" s="11">
        <f t="shared" si="2"/>
        <v>0.0019619182351129165</v>
      </c>
    </row>
    <row r="57" spans="2:5" ht="15">
      <c r="B57" s="4">
        <f t="shared" si="3"/>
        <v>40.550653834246035</v>
      </c>
      <c r="C57" s="4">
        <f t="shared" si="0"/>
        <v>0.00021000914706669705</v>
      </c>
      <c r="D57" s="4">
        <f t="shared" si="1"/>
        <v>0.000336929265675856</v>
      </c>
      <c r="E57" s="11">
        <f t="shared" si="2"/>
        <v>0.0022808486761354964</v>
      </c>
    </row>
    <row r="58" spans="2:5" ht="15">
      <c r="B58" s="4">
        <f t="shared" si="3"/>
        <v>41.13739930970939</v>
      </c>
      <c r="C58" s="4">
        <f t="shared" si="0"/>
        <v>0.0002935802679506602</v>
      </c>
      <c r="D58" s="4">
        <f t="shared" si="1"/>
        <v>0.0004834241423836705</v>
      </c>
      <c r="E58" s="11">
        <f t="shared" si="2"/>
        <v>0.0026574412861910036</v>
      </c>
    </row>
    <row r="59" spans="2:5" ht="15">
      <c r="B59" s="4">
        <f t="shared" si="3"/>
        <v>41.72414478517274</v>
      </c>
      <c r="C59" s="4">
        <f t="shared" si="0"/>
        <v>0.00040632408789895435</v>
      </c>
      <c r="D59" s="4">
        <f t="shared" si="1"/>
        <v>0.0006871379379160825</v>
      </c>
      <c r="E59" s="11">
        <f t="shared" si="2"/>
        <v>0.0031030090642655502</v>
      </c>
    </row>
    <row r="60" spans="2:5" ht="15">
      <c r="B60" s="4">
        <f t="shared" si="3"/>
        <v>42.31089026063609</v>
      </c>
      <c r="C60" s="4">
        <f t="shared" si="0"/>
        <v>0.0005567693647096515</v>
      </c>
      <c r="D60" s="4">
        <f t="shared" si="1"/>
        <v>0.0009676032132182044</v>
      </c>
      <c r="E60" s="11">
        <f t="shared" si="2"/>
        <v>0.003631211895961644</v>
      </c>
    </row>
    <row r="61" spans="2:5" ht="15">
      <c r="B61" s="4">
        <f t="shared" si="3"/>
        <v>42.897635736099446</v>
      </c>
      <c r="C61" s="4">
        <f t="shared" si="0"/>
        <v>0.0007553272410730051</v>
      </c>
      <c r="D61" s="4">
        <f t="shared" si="1"/>
        <v>0.0013498980316298814</v>
      </c>
      <c r="E61" s="11">
        <f t="shared" si="2"/>
        <v>0.004258554890593206</v>
      </c>
    </row>
    <row r="62" spans="2:5" ht="15">
      <c r="B62" s="4">
        <f t="shared" si="3"/>
        <v>43.4843812115628</v>
      </c>
      <c r="C62" s="4">
        <f t="shared" si="0"/>
        <v>0.0010144999269189375</v>
      </c>
      <c r="D62" s="4">
        <f t="shared" si="1"/>
        <v>0.0018658133003837118</v>
      </c>
      <c r="E62" s="11">
        <f t="shared" si="2"/>
        <v>0.005004989646370766</v>
      </c>
    </row>
    <row r="63" spans="2:5" ht="15">
      <c r="B63" s="4">
        <f t="shared" si="3"/>
        <v>44.07112668702615</v>
      </c>
      <c r="C63" s="4">
        <f t="shared" si="0"/>
        <v>0.0013490434803488122</v>
      </c>
      <c r="D63" s="4">
        <f t="shared" si="1"/>
        <v>0.0025551303304278683</v>
      </c>
      <c r="E63" s="11">
        <f t="shared" si="2"/>
        <v>0.005894636783115601</v>
      </c>
    </row>
    <row r="64" spans="2:5" ht="15">
      <c r="B64" s="4">
        <f t="shared" si="3"/>
        <v>44.657872162489504</v>
      </c>
      <c r="C64" s="4">
        <f t="shared" si="0"/>
        <v>0.0017760571236093885</v>
      </c>
      <c r="D64" s="4">
        <f t="shared" si="1"/>
        <v>0.0034669738030406183</v>
      </c>
      <c r="E64" s="11">
        <f t="shared" si="2"/>
        <v>0.006956650174474465</v>
      </c>
    </row>
    <row r="65" spans="2:5" ht="15">
      <c r="B65" s="4">
        <f t="shared" si="3"/>
        <v>45.24461763795286</v>
      </c>
      <c r="C65" s="4">
        <f t="shared" si="0"/>
        <v>0.0023149678696643083</v>
      </c>
      <c r="D65" s="4">
        <f t="shared" si="1"/>
        <v>0.004661188023718732</v>
      </c>
      <c r="E65" s="11">
        <f t="shared" si="2"/>
        <v>0.00822624372000961</v>
      </c>
    </row>
    <row r="66" spans="2:5" ht="15">
      <c r="B66" s="4">
        <f t="shared" si="3"/>
        <v>45.83136311341621</v>
      </c>
      <c r="C66" s="4">
        <f t="shared" si="0"/>
        <v>0.0029873771893556642</v>
      </c>
      <c r="D66" s="4">
        <f t="shared" si="1"/>
        <v>0.006209665325776159</v>
      </c>
      <c r="E66" s="11">
        <f t="shared" si="2"/>
        <v>0.0097459016353269</v>
      </c>
    </row>
    <row r="67" spans="2:5" ht="15">
      <c r="B67" s="4">
        <f t="shared" si="3"/>
        <v>46.41810858887956</v>
      </c>
      <c r="C67" s="4">
        <f t="shared" si="0"/>
        <v>0.003816736767702907</v>
      </c>
      <c r="D67" s="4">
        <f t="shared" si="1"/>
        <v>0.008197535924596155</v>
      </c>
      <c r="E67" s="11">
        <f t="shared" si="2"/>
        <v>0.01156679030653858</v>
      </c>
    </row>
    <row r="68" spans="2:5" ht="15">
      <c r="B68" s="4">
        <f t="shared" si="3"/>
        <v>47.004854064342915</v>
      </c>
      <c r="C68" s="4">
        <f t="shared" si="0"/>
        <v>0.004827823805412644</v>
      </c>
      <c r="D68" s="4">
        <f t="shared" si="1"/>
        <v>0.010724110021675948</v>
      </c>
      <c r="E68" s="11">
        <f t="shared" si="2"/>
        <v>0.013750383705279019</v>
      </c>
    </row>
    <row r="69" spans="2:5" ht="15">
      <c r="B69" s="4">
        <f t="shared" si="3"/>
        <v>47.59159953980627</v>
      </c>
      <c r="C69" s="4">
        <f t="shared" si="0"/>
        <v>0.006045993421290101</v>
      </c>
      <c r="D69" s="4">
        <f t="shared" si="1"/>
        <v>0.01390344751349859</v>
      </c>
      <c r="E69" s="11">
        <f t="shared" si="2"/>
        <v>0.016370303040744168</v>
      </c>
    </row>
    <row r="70" spans="2:5" ht="15">
      <c r="B70" s="4">
        <f t="shared" si="3"/>
        <v>48.17834501526962</v>
      </c>
      <c r="C70" s="4">
        <f t="shared" si="0"/>
        <v>0.007496196872365079</v>
      </c>
      <c r="D70" s="4">
        <f t="shared" si="1"/>
        <v>0.017864420562816674</v>
      </c>
      <c r="E70" s="11">
        <f t="shared" si="2"/>
        <v>0.019514352722754976</v>
      </c>
    </row>
    <row r="71" spans="2:5" ht="15">
      <c r="B71" s="4">
        <f t="shared" si="3"/>
        <v>48.76509049073297</v>
      </c>
      <c r="C71" s="4">
        <f t="shared" si="0"/>
        <v>0.009201769552726712</v>
      </c>
      <c r="D71" s="4">
        <f t="shared" si="1"/>
        <v>0.02275013194817932</v>
      </c>
      <c r="E71" s="11">
        <f t="shared" si="2"/>
        <v>0.023286706637075744</v>
      </c>
    </row>
    <row r="72" spans="2:5" ht="15">
      <c r="B72" s="4">
        <f t="shared" si="3"/>
        <v>49.351835966196326</v>
      </c>
      <c r="C72" s="4">
        <f t="shared" si="0"/>
        <v>0.011183011632575467</v>
      </c>
      <c r="D72" s="4">
        <f t="shared" si="1"/>
        <v>0.028716559816002185</v>
      </c>
      <c r="E72" s="11">
        <f t="shared" si="2"/>
        <v>0.027810155450102684</v>
      </c>
    </row>
    <row r="73" spans="2:5" ht="15">
      <c r="B73" s="4">
        <f t="shared" si="3"/>
        <v>49.93858144165968</v>
      </c>
      <c r="C73" s="4">
        <f t="shared" si="0"/>
        <v>0.013455605812477326</v>
      </c>
      <c r="D73" s="4">
        <f t="shared" si="1"/>
        <v>0.0359303191129261</v>
      </c>
      <c r="E73" s="11">
        <f t="shared" si="2"/>
        <v>0.033228274684845585</v>
      </c>
    </row>
    <row r="74" spans="2:5" ht="15">
      <c r="B74" s="4">
        <f t="shared" si="3"/>
        <v>50.52532691712303</v>
      </c>
      <c r="C74" s="4">
        <f t="shared" si="0"/>
        <v>0.016028939516340865</v>
      </c>
      <c r="D74" s="4">
        <f t="shared" si="1"/>
        <v>0.04456546275854345</v>
      </c>
      <c r="E74" s="11">
        <f t="shared" si="2"/>
        <v>0.03970729145191908</v>
      </c>
    </row>
    <row r="75" spans="2:5" ht="15">
      <c r="B75" s="4">
        <f t="shared" si="3"/>
        <v>51.112072392586384</v>
      </c>
      <c r="C75" s="4">
        <f t="shared" si="0"/>
        <v>0.018904420965813507</v>
      </c>
      <c r="D75" s="4">
        <f t="shared" si="1"/>
        <v>0.054799291699558106</v>
      </c>
      <c r="E75" s="11">
        <f t="shared" si="2"/>
        <v>0.04743734521900907</v>
      </c>
    </row>
    <row r="76" spans="2:5" ht="15">
      <c r="B76" s="4">
        <f t="shared" si="3"/>
        <v>51.69881786804974</v>
      </c>
      <c r="C76" s="4">
        <f t="shared" si="0"/>
        <v>0.02207389764081478</v>
      </c>
      <c r="D76" s="4">
        <f t="shared" si="1"/>
        <v>0.06680720126885853</v>
      </c>
      <c r="E76" s="11">
        <f t="shared" si="2"/>
        <v>0.05663272516393385</v>
      </c>
    </row>
    <row r="77" spans="2:5" ht="15">
      <c r="B77" s="4">
        <f t="shared" si="3"/>
        <v>52.28556334351309</v>
      </c>
      <c r="C77" s="4">
        <f t="shared" si="0"/>
        <v>0.025518299142827806</v>
      </c>
      <c r="D77" s="4">
        <f t="shared" si="1"/>
        <v>0.08075665923377162</v>
      </c>
      <c r="E77" s="11">
        <f t="shared" si="2"/>
        <v>0.06753057375920304</v>
      </c>
    </row>
    <row r="78" spans="2:5" ht="15">
      <c r="B78" s="4">
        <f t="shared" si="3"/>
        <v>52.87230881897644</v>
      </c>
      <c r="C78" s="4">
        <f t="shared" si="0"/>
        <v>0.029206632043047038</v>
      </c>
      <c r="D78" s="4">
        <f t="shared" si="1"/>
        <v>0.09680048458561097</v>
      </c>
      <c r="E78" s="11">
        <f t="shared" si="2"/>
        <v>0.08038743974492639</v>
      </c>
    </row>
    <row r="79" spans="2:5" ht="15">
      <c r="B79" s="4">
        <f t="shared" si="3"/>
        <v>53.459054294439795</v>
      </c>
      <c r="C79" s="4">
        <f t="shared" si="0"/>
        <v>0.03309544991887074</v>
      </c>
      <c r="D79" s="4">
        <f t="shared" si="1"/>
        <v>0.11506967022170889</v>
      </c>
      <c r="E79" s="11">
        <f t="shared" si="2"/>
        <v>0.09547301960161964</v>
      </c>
    </row>
    <row r="80" spans="2:5" ht="15">
      <c r="B80" s="4">
        <f t="shared" si="3"/>
        <v>54.04579976990315</v>
      </c>
      <c r="C80" s="4">
        <f t="shared" si="0"/>
        <v>0.03712890616847345</v>
      </c>
      <c r="D80" s="4">
        <f t="shared" si="1"/>
        <v>0.13566606094638356</v>
      </c>
      <c r="E80" s="11">
        <f t="shared" si="2"/>
        <v>0.1130604829605289</v>
      </c>
    </row>
    <row r="81" spans="2:5" ht="15">
      <c r="B81" s="4">
        <f t="shared" si="3"/>
        <v>54.6325452453665</v>
      </c>
      <c r="C81" s="4">
        <f t="shared" si="0"/>
        <v>0.04123947003222484</v>
      </c>
      <c r="D81" s="4">
        <f t="shared" si="1"/>
        <v>0.15865525393145796</v>
      </c>
      <c r="E81" s="11">
        <f t="shared" si="2"/>
        <v>0.13341291447104436</v>
      </c>
    </row>
    <row r="82" spans="2:5" ht="15">
      <c r="B82" s="4">
        <f t="shared" si="3"/>
        <v>55.219290720829854</v>
      </c>
      <c r="C82" s="4">
        <f t="shared" si="0"/>
        <v>0.045349348401643584</v>
      </c>
      <c r="D82" s="4">
        <f t="shared" si="1"/>
        <v>0.18406012534676053</v>
      </c>
      <c r="E82" s="11">
        <f t="shared" si="2"/>
        <v>0.15676576369045353</v>
      </c>
    </row>
    <row r="83" spans="2:5" ht="15">
      <c r="B83" s="4">
        <f t="shared" si="3"/>
        <v>55.806036196293206</v>
      </c>
      <c r="C83" s="4">
        <f aca="true" t="shared" si="4" ref="C83:C114">NORMDIST($B83,$C$47,$C$48,FALSE)</f>
        <v>0.0493726095685211</v>
      </c>
      <c r="D83" s="4">
        <f aca="true" t="shared" si="5" ref="D83:D114">NORMDIST($B83,$C$47,$C$48,TRUE)</f>
        <v>0.21185539858339786</v>
      </c>
      <c r="E83" s="11">
        <f aca="true" t="shared" si="6" ref="E83:E114">IF($C$26="","",(IF(B83&gt;=$C$47,1-TDIST((B83-$C$47)/$C$49,$C$26,1),TDIST(($C$47-B83)/$C$49,$C$26,1))))</f>
        <v>0.18330573163263347</v>
      </c>
    </row>
    <row r="84" spans="2:5" ht="15">
      <c r="B84" s="4">
        <f aca="true" t="shared" si="7" ref="B84:B115">B83+$C$48/10</f>
        <v>56.39278167175656</v>
      </c>
      <c r="C84" s="4">
        <f t="shared" si="4"/>
        <v>0.05321795334172379</v>
      </c>
      <c r="D84" s="4">
        <f t="shared" si="5"/>
        <v>0.24196365222307437</v>
      </c>
      <c r="E84" s="11">
        <f t="shared" si="6"/>
        <v>0.2131472430231502</v>
      </c>
    </row>
    <row r="85" spans="2:5" ht="15">
      <c r="B85" s="4">
        <f t="shared" si="7"/>
        <v>56.97952714721991</v>
      </c>
      <c r="C85" s="4">
        <f t="shared" si="4"/>
        <v>0.056792019167877426</v>
      </c>
      <c r="D85" s="4">
        <f t="shared" si="5"/>
        <v>0.274253117750075</v>
      </c>
      <c r="E85" s="11">
        <f t="shared" si="6"/>
        <v>0.24630849069752375</v>
      </c>
    </row>
    <row r="86" spans="2:5" ht="15">
      <c r="B86" s="4">
        <f t="shared" si="7"/>
        <v>57.566272622683265</v>
      </c>
      <c r="C86" s="4">
        <f t="shared" si="4"/>
        <v>0.060003074840291645</v>
      </c>
      <c r="D86" s="4">
        <f t="shared" si="5"/>
        <v>0.30853753872598844</v>
      </c>
      <c r="E86" s="11">
        <f t="shared" si="6"/>
        <v>0.28268983153987964</v>
      </c>
    </row>
    <row r="87" spans="2:5" ht="15">
      <c r="B87" s="4">
        <f t="shared" si="7"/>
        <v>58.15301809814662</v>
      </c>
      <c r="C87" s="4">
        <f t="shared" si="4"/>
        <v>0.06276488796313283</v>
      </c>
      <c r="D87" s="4">
        <f t="shared" si="5"/>
        <v>0.3445782583896775</v>
      </c>
      <c r="E87" s="11">
        <f t="shared" si="6"/>
        <v>0.32205785451240054</v>
      </c>
    </row>
    <row r="88" spans="2:5" ht="15">
      <c r="B88" s="4">
        <f t="shared" si="7"/>
        <v>58.73976357360997</v>
      </c>
      <c r="C88" s="4">
        <f t="shared" si="4"/>
        <v>0.06500055499522057</v>
      </c>
      <c r="D88" s="4">
        <f t="shared" si="5"/>
        <v>0.3820885778110491</v>
      </c>
      <c r="E88" s="11">
        <f t="shared" si="6"/>
        <v>0.36403849051771875</v>
      </c>
    </row>
    <row r="89" spans="2:5" ht="15">
      <c r="B89" s="4">
        <f t="shared" si="7"/>
        <v>59.32650904907332</v>
      </c>
      <c r="C89" s="4">
        <f t="shared" si="4"/>
        <v>0.06664605187907932</v>
      </c>
      <c r="D89" s="4">
        <f t="shared" si="5"/>
        <v>0.4207402905608988</v>
      </c>
      <c r="E89" s="11">
        <f t="shared" si="6"/>
        <v>0.4081219067332795</v>
      </c>
    </row>
    <row r="90" spans="2:5" ht="15">
      <c r="B90" s="4">
        <f t="shared" si="7"/>
        <v>59.913254524536676</v>
      </c>
      <c r="C90" s="4">
        <f t="shared" si="4"/>
        <v>0.06765327796751038</v>
      </c>
      <c r="D90" s="4">
        <f t="shared" si="5"/>
        <v>0.4601721627229729</v>
      </c>
      <c r="E90" s="11">
        <f t="shared" si="6"/>
        <v>0.4536805767981636</v>
      </c>
    </row>
    <row r="91" spans="2:5" ht="15">
      <c r="B91" s="4">
        <f t="shared" si="7"/>
        <v>60.50000000000003</v>
      </c>
      <c r="C91" s="4">
        <f t="shared" si="4"/>
        <v>0.06799239143452934</v>
      </c>
      <c r="D91" s="4">
        <f t="shared" si="5"/>
        <v>0.5000000000000019</v>
      </c>
      <c r="E91" s="11">
        <f t="shared" si="6"/>
        <v>0.5</v>
      </c>
    </row>
    <row r="92" spans="2:5" ht="15">
      <c r="B92" s="4">
        <f t="shared" si="7"/>
        <v>61.08674547546338</v>
      </c>
      <c r="C92" s="4">
        <f t="shared" si="4"/>
        <v>0.0676532779675103</v>
      </c>
      <c r="D92" s="4">
        <f t="shared" si="5"/>
        <v>0.539827837277031</v>
      </c>
      <c r="E92" s="11">
        <f t="shared" si="6"/>
        <v>0.54631942320184</v>
      </c>
    </row>
    <row r="93" spans="2:5" ht="15">
      <c r="B93" s="4">
        <f t="shared" si="7"/>
        <v>61.673490950926734</v>
      </c>
      <c r="C93" s="4">
        <f t="shared" si="4"/>
        <v>0.06664605187907918</v>
      </c>
      <c r="D93" s="4">
        <f t="shared" si="5"/>
        <v>0.579259709439105</v>
      </c>
      <c r="E93" s="11">
        <f t="shared" si="6"/>
        <v>0.5918780932667241</v>
      </c>
    </row>
    <row r="94" spans="2:5" ht="15">
      <c r="B94" s="4">
        <f t="shared" si="7"/>
        <v>62.26023642639009</v>
      </c>
      <c r="C94" s="4">
        <f t="shared" si="4"/>
        <v>0.06500055499522038</v>
      </c>
      <c r="D94" s="4">
        <f t="shared" si="5"/>
        <v>0.6179114221889546</v>
      </c>
      <c r="E94" s="11">
        <f t="shared" si="6"/>
        <v>0.6359615094822857</v>
      </c>
    </row>
    <row r="95" spans="2:5" ht="15">
      <c r="B95" s="4">
        <f t="shared" si="7"/>
        <v>62.84698190185344</v>
      </c>
      <c r="C95" s="4">
        <f t="shared" si="4"/>
        <v>0.06276488796313258</v>
      </c>
      <c r="D95" s="4">
        <f t="shared" si="5"/>
        <v>0.6554217416103262</v>
      </c>
      <c r="E95" s="11">
        <f t="shared" si="6"/>
        <v>0.6779421454876032</v>
      </c>
    </row>
    <row r="96" spans="2:5" ht="15">
      <c r="B96" s="4">
        <f t="shared" si="7"/>
        <v>63.43372737731679</v>
      </c>
      <c r="C96" s="4">
        <f t="shared" si="4"/>
        <v>0.060003074840291354</v>
      </c>
      <c r="D96" s="4">
        <f t="shared" si="5"/>
        <v>0.691462461274015</v>
      </c>
      <c r="E96" s="11">
        <f t="shared" si="6"/>
        <v>0.7173101684601242</v>
      </c>
    </row>
    <row r="97" spans="2:5" ht="15">
      <c r="B97" s="4">
        <f t="shared" si="7"/>
        <v>64.02047285278014</v>
      </c>
      <c r="C97" s="4">
        <f t="shared" si="4"/>
        <v>0.05679201916787709</v>
      </c>
      <c r="D97" s="4">
        <f t="shared" si="5"/>
        <v>0.7257468822499282</v>
      </c>
      <c r="E97" s="11">
        <f t="shared" si="6"/>
        <v>0.7536915093024797</v>
      </c>
    </row>
    <row r="98" spans="2:5" ht="15">
      <c r="B98" s="4">
        <f t="shared" si="7"/>
        <v>64.60721832824349</v>
      </c>
      <c r="C98" s="4">
        <f t="shared" si="4"/>
        <v>0.053217953341723474</v>
      </c>
      <c r="D98" s="4">
        <f t="shared" si="5"/>
        <v>0.7580363477769284</v>
      </c>
      <c r="E98" s="11">
        <f t="shared" si="6"/>
        <v>0.7868527569768529</v>
      </c>
    </row>
    <row r="99" spans="2:5" ht="15">
      <c r="B99" s="4">
        <f t="shared" si="7"/>
        <v>65.19396380370684</v>
      </c>
      <c r="C99" s="4">
        <f t="shared" si="4"/>
        <v>0.04937260956852082</v>
      </c>
      <c r="D99" s="4">
        <f t="shared" si="5"/>
        <v>0.7881446014166043</v>
      </c>
      <c r="E99" s="11">
        <f t="shared" si="6"/>
        <v>0.8166942683673684</v>
      </c>
    </row>
    <row r="100" spans="2:5" ht="15">
      <c r="B100" s="4">
        <f t="shared" si="7"/>
        <v>65.78070927917018</v>
      </c>
      <c r="C100" s="4">
        <f t="shared" si="4"/>
        <v>0.04534934840164334</v>
      </c>
      <c r="D100" s="4">
        <f t="shared" si="5"/>
        <v>0.8159398746532411</v>
      </c>
      <c r="E100" s="11">
        <f t="shared" si="6"/>
        <v>0.8432342363095477</v>
      </c>
    </row>
    <row r="101" spans="2:5" ht="15">
      <c r="B101" s="4">
        <f t="shared" si="7"/>
        <v>66.36745475463353</v>
      </c>
      <c r="C101" s="4">
        <f t="shared" si="4"/>
        <v>0.04123947003222463</v>
      </c>
      <c r="D101" s="4">
        <f t="shared" si="5"/>
        <v>0.8413447460685433</v>
      </c>
      <c r="E101" s="11">
        <f t="shared" si="6"/>
        <v>0.8665870855289566</v>
      </c>
    </row>
    <row r="102" spans="2:5" ht="15">
      <c r="B102" s="4">
        <f t="shared" si="7"/>
        <v>66.95420023009687</v>
      </c>
      <c r="C102" s="4">
        <f t="shared" si="4"/>
        <v>0.037128906168473294</v>
      </c>
      <c r="D102" s="4">
        <f t="shared" si="5"/>
        <v>0.8643339390536173</v>
      </c>
      <c r="E102" s="11">
        <f t="shared" si="6"/>
        <v>0.8869395170394718</v>
      </c>
    </row>
    <row r="103" spans="2:5" ht="15">
      <c r="B103" s="4">
        <f t="shared" si="7"/>
        <v>67.54094570556022</v>
      </c>
      <c r="C103" s="4">
        <f t="shared" si="4"/>
        <v>0.033095449918870645</v>
      </c>
      <c r="D103" s="4">
        <f t="shared" si="5"/>
        <v>0.8849303297782916</v>
      </c>
      <c r="E103" s="11">
        <f t="shared" si="6"/>
        <v>0.904526980398381</v>
      </c>
    </row>
    <row r="104" spans="2:5" ht="15">
      <c r="B104" s="4">
        <f t="shared" si="7"/>
        <v>68.12769118102356</v>
      </c>
      <c r="C104" s="4">
        <f t="shared" si="4"/>
        <v>0.029206632043046993</v>
      </c>
      <c r="D104" s="4">
        <f t="shared" si="5"/>
        <v>0.9031995154143894</v>
      </c>
      <c r="E104" s="11">
        <f t="shared" si="6"/>
        <v>0.9196125602550739</v>
      </c>
    </row>
    <row r="105" spans="2:5" ht="15">
      <c r="B105" s="4">
        <f t="shared" si="7"/>
        <v>68.71443665648691</v>
      </c>
      <c r="C105" s="4">
        <f t="shared" si="4"/>
        <v>0.025518299142827806</v>
      </c>
      <c r="D105" s="4">
        <f t="shared" si="5"/>
        <v>0.9192433407662284</v>
      </c>
      <c r="E105" s="11">
        <f t="shared" si="6"/>
        <v>0.932469426240797</v>
      </c>
    </row>
    <row r="106" spans="2:5" ht="15">
      <c r="B106" s="4">
        <f t="shared" si="7"/>
        <v>69.30118213195026</v>
      </c>
      <c r="C106" s="4">
        <f t="shared" si="4"/>
        <v>0.02207389764081481</v>
      </c>
      <c r="D106" s="4">
        <f t="shared" si="5"/>
        <v>0.9331927987311414</v>
      </c>
      <c r="E106" s="11">
        <f t="shared" si="6"/>
        <v>0.9433672748360661</v>
      </c>
    </row>
    <row r="107" spans="2:5" ht="15">
      <c r="B107" s="4">
        <f t="shared" si="7"/>
        <v>69.8879276074136</v>
      </c>
      <c r="C107" s="4">
        <f t="shared" si="4"/>
        <v>0.018904420965813577</v>
      </c>
      <c r="D107" s="4">
        <f t="shared" si="5"/>
        <v>0.9452007083004415</v>
      </c>
      <c r="E107" s="11">
        <f t="shared" si="6"/>
        <v>0.9525626547809908</v>
      </c>
    </row>
    <row r="108" spans="2:5" ht="15">
      <c r="B108" s="4">
        <f t="shared" si="7"/>
        <v>70.47467308287695</v>
      </c>
      <c r="C108" s="4">
        <f t="shared" si="4"/>
        <v>0.016028939516340966</v>
      </c>
      <c r="D108" s="4">
        <f t="shared" si="5"/>
        <v>0.9554345372414564</v>
      </c>
      <c r="E108" s="11">
        <f t="shared" si="6"/>
        <v>0.9602927085480807</v>
      </c>
    </row>
    <row r="109" spans="2:5" ht="15">
      <c r="B109" s="4">
        <f t="shared" si="7"/>
        <v>71.06141855834029</v>
      </c>
      <c r="C109" s="4">
        <f t="shared" si="4"/>
        <v>0.013455605812477445</v>
      </c>
      <c r="D109" s="4">
        <f t="shared" si="5"/>
        <v>0.9640696808870736</v>
      </c>
      <c r="E109" s="11">
        <f t="shared" si="6"/>
        <v>0.9667717253151541</v>
      </c>
    </row>
    <row r="110" spans="2:5" ht="15">
      <c r="B110" s="4">
        <f t="shared" si="7"/>
        <v>71.64816403380364</v>
      </c>
      <c r="C110" s="4">
        <f t="shared" si="4"/>
        <v>0.011183011632575596</v>
      </c>
      <c r="D110" s="4">
        <f t="shared" si="5"/>
        <v>0.9712834401839976</v>
      </c>
      <c r="E110" s="11">
        <f t="shared" si="6"/>
        <v>0.972189844549897</v>
      </c>
    </row>
    <row r="111" spans="2:5" ht="15">
      <c r="B111" s="4">
        <f t="shared" si="7"/>
        <v>72.23490950926698</v>
      </c>
      <c r="C111" s="4">
        <f t="shared" si="4"/>
        <v>0.009201769552726845</v>
      </c>
      <c r="D111" s="4">
        <f t="shared" si="5"/>
        <v>0.9772498680518203</v>
      </c>
      <c r="E111" s="11">
        <f t="shared" si="6"/>
        <v>0.9767132933629239</v>
      </c>
    </row>
    <row r="112" spans="2:5" ht="15">
      <c r="B112" s="4">
        <f t="shared" si="7"/>
        <v>72.82165498473033</v>
      </c>
      <c r="C112" s="4">
        <f t="shared" si="4"/>
        <v>0.007496196872365211</v>
      </c>
      <c r="D112" s="4">
        <f t="shared" si="5"/>
        <v>0.9821355794371831</v>
      </c>
      <c r="E112" s="11">
        <f t="shared" si="6"/>
        <v>0.9804856472772447</v>
      </c>
    </row>
    <row r="113" spans="2:5" ht="15">
      <c r="B113" s="4">
        <f t="shared" si="7"/>
        <v>73.40840046019368</v>
      </c>
      <c r="C113" s="4">
        <f t="shared" si="4"/>
        <v>0.006045993421290234</v>
      </c>
      <c r="D113" s="4">
        <f t="shared" si="5"/>
        <v>0.9860965524865011</v>
      </c>
      <c r="E113" s="11">
        <f t="shared" si="6"/>
        <v>0.9836296969592556</v>
      </c>
    </row>
    <row r="114" spans="2:5" ht="15">
      <c r="B114" s="4">
        <f t="shared" si="7"/>
        <v>73.99514593565702</v>
      </c>
      <c r="C114" s="4">
        <f t="shared" si="4"/>
        <v>0.004827823805412764</v>
      </c>
      <c r="D114" s="4">
        <f t="shared" si="5"/>
        <v>0.9892758899783238</v>
      </c>
      <c r="E114" s="11">
        <f t="shared" si="6"/>
        <v>0.9862496162947207</v>
      </c>
    </row>
    <row r="115" spans="2:5" ht="15">
      <c r="B115" s="4">
        <f t="shared" si="7"/>
        <v>74.58189141112037</v>
      </c>
      <c r="C115" s="4">
        <f aca="true" t="shared" si="8" ref="C115:C131">NORMDIST($B115,$C$47,$C$48,FALSE)</f>
        <v>0.0038167367677030173</v>
      </c>
      <c r="D115" s="4">
        <f aca="true" t="shared" si="9" ref="D115:D131">NORMDIST($B115,$C$47,$C$48,TRUE)</f>
        <v>0.9918024640754037</v>
      </c>
      <c r="E115" s="11">
        <f aca="true" t="shared" si="10" ref="E115:E131">IF($C$26="","",(IF(B115&gt;=$C$47,1-TDIST((B115-$C$47)/$C$49,$C$26,1),TDIST(($C$47-B115)/$C$49,$C$26,1))))</f>
        <v>0.9884332096934612</v>
      </c>
    </row>
    <row r="116" spans="2:5" ht="15">
      <c r="B116" s="4">
        <f aca="true" t="shared" si="11" ref="B116:B131">B115+$C$48/10</f>
        <v>75.16863688658371</v>
      </c>
      <c r="C116" s="4">
        <f t="shared" si="8"/>
        <v>0.0029873771893557635</v>
      </c>
      <c r="D116" s="4">
        <f t="shared" si="9"/>
        <v>0.9937903346742237</v>
      </c>
      <c r="E116" s="11">
        <f t="shared" si="10"/>
        <v>0.9902540983646729</v>
      </c>
    </row>
    <row r="117" spans="2:5" ht="15">
      <c r="B117" s="4">
        <f t="shared" si="11"/>
        <v>75.75538236204706</v>
      </c>
      <c r="C117" s="4">
        <f t="shared" si="8"/>
        <v>0.0023149678696643954</v>
      </c>
      <c r="D117" s="4">
        <f t="shared" si="9"/>
        <v>0.995338811976281</v>
      </c>
      <c r="E117" s="11">
        <f t="shared" si="10"/>
        <v>0.9917737562799902</v>
      </c>
    </row>
    <row r="118" spans="2:5" ht="15">
      <c r="B118" s="4">
        <f t="shared" si="11"/>
        <v>76.3421278375104</v>
      </c>
      <c r="C118" s="4">
        <f t="shared" si="8"/>
        <v>0.0017760571236094633</v>
      </c>
      <c r="D118" s="4">
        <f t="shared" si="9"/>
        <v>0.9965330261969594</v>
      </c>
      <c r="E118" s="11">
        <f t="shared" si="10"/>
        <v>0.9930433498255253</v>
      </c>
    </row>
    <row r="119" spans="2:5" ht="15">
      <c r="B119" s="4">
        <f t="shared" si="11"/>
        <v>76.92887331297375</v>
      </c>
      <c r="C119" s="4">
        <f t="shared" si="8"/>
        <v>0.001349043480348877</v>
      </c>
      <c r="D119" s="4">
        <f t="shared" si="9"/>
        <v>0.9974448696695719</v>
      </c>
      <c r="E119" s="11">
        <f t="shared" si="10"/>
        <v>0.9941053632168843</v>
      </c>
    </row>
    <row r="120" spans="2:5" ht="15">
      <c r="B120" s="4">
        <f t="shared" si="11"/>
        <v>77.5156187884371</v>
      </c>
      <c r="C120" s="4">
        <f t="shared" si="8"/>
        <v>0.0010144999269189907</v>
      </c>
      <c r="D120" s="4">
        <f t="shared" si="9"/>
        <v>0.9981341866996158</v>
      </c>
      <c r="E120" s="11">
        <f t="shared" si="10"/>
        <v>0.994995010353629</v>
      </c>
    </row>
    <row r="121" spans="2:5" ht="15">
      <c r="B121" s="4">
        <f t="shared" si="11"/>
        <v>78.10236426390044</v>
      </c>
      <c r="C121" s="4">
        <f t="shared" si="8"/>
        <v>0.0007553272410730486</v>
      </c>
      <c r="D121" s="4">
        <f t="shared" si="9"/>
        <v>0.99865010196837</v>
      </c>
      <c r="E121" s="11">
        <f t="shared" si="10"/>
        <v>0.9957414451094067</v>
      </c>
    </row>
    <row r="122" spans="2:5" ht="15">
      <c r="B122" s="4">
        <f t="shared" si="11"/>
        <v>78.68910973936379</v>
      </c>
      <c r="C122" s="4">
        <f t="shared" si="8"/>
        <v>0.0005567693647096876</v>
      </c>
      <c r="D122" s="4">
        <f t="shared" si="9"/>
        <v>0.9990323967867818</v>
      </c>
      <c r="E122" s="11">
        <f t="shared" si="10"/>
        <v>0.9963687881040383</v>
      </c>
    </row>
    <row r="123" spans="2:5" ht="15">
      <c r="B123" s="4">
        <f t="shared" si="11"/>
        <v>79.27585521482713</v>
      </c>
      <c r="C123" s="4">
        <f t="shared" si="8"/>
        <v>0.0004063240878989829</v>
      </c>
      <c r="D123" s="4">
        <f t="shared" si="9"/>
        <v>0.9993128620620835</v>
      </c>
      <c r="E123" s="11">
        <f t="shared" si="10"/>
        <v>0.9968969909357344</v>
      </c>
    </row>
    <row r="124" spans="2:5" ht="15">
      <c r="B124" s="4">
        <f t="shared" si="11"/>
        <v>79.86260069029048</v>
      </c>
      <c r="C124" s="4">
        <f t="shared" si="8"/>
        <v>0.00029358026795068263</v>
      </c>
      <c r="D124" s="4">
        <f t="shared" si="9"/>
        <v>0.9995165758576167</v>
      </c>
      <c r="E124" s="11">
        <f t="shared" si="10"/>
        <v>0.997342558713809</v>
      </c>
    </row>
    <row r="125" spans="2:5" ht="15">
      <c r="B125" s="4">
        <f t="shared" si="11"/>
        <v>80.44934616575382</v>
      </c>
      <c r="C125" s="4">
        <f t="shared" si="8"/>
        <v>0.0002100091470667144</v>
      </c>
      <c r="D125" s="4">
        <f t="shared" si="9"/>
        <v>0.9996630707343226</v>
      </c>
      <c r="E125" s="11">
        <f t="shared" si="10"/>
        <v>0.9977191513238645</v>
      </c>
    </row>
    <row r="126" spans="2:5" ht="15">
      <c r="B126" s="4">
        <f t="shared" si="11"/>
        <v>81.03609164121717</v>
      </c>
      <c r="C126" s="4">
        <f t="shared" si="8"/>
        <v>0.00014873275236706063</v>
      </c>
      <c r="D126" s="4">
        <f t="shared" si="9"/>
        <v>0.9997673709209637</v>
      </c>
      <c r="E126" s="11">
        <f t="shared" si="10"/>
        <v>0.998038081764887</v>
      </c>
    </row>
    <row r="127" spans="2:5" ht="15">
      <c r="B127" s="4">
        <f t="shared" si="11"/>
        <v>81.62283711668051</v>
      </c>
      <c r="C127" s="4">
        <f t="shared" si="8"/>
        <v>0.00010428745609510045</v>
      </c>
      <c r="D127" s="4">
        <f t="shared" si="9"/>
        <v>0.9998408914098427</v>
      </c>
      <c r="E127" s="11">
        <f t="shared" si="10"/>
        <v>0.998308727984108</v>
      </c>
    </row>
    <row r="128" spans="2:5" ht="15">
      <c r="B128" s="4">
        <f t="shared" si="11"/>
        <v>82.20958259214386</v>
      </c>
      <c r="C128" s="4">
        <f t="shared" si="8"/>
        <v>7.23960027498035E-05</v>
      </c>
      <c r="D128" s="4">
        <f t="shared" si="9"/>
        <v>0.9998922002665247</v>
      </c>
      <c r="E128" s="11">
        <f t="shared" si="10"/>
        <v>0.9985388724890659</v>
      </c>
    </row>
    <row r="129" spans="2:5" ht="15">
      <c r="B129" s="4">
        <f t="shared" si="11"/>
        <v>82.7963280676072</v>
      </c>
      <c r="C129" s="4">
        <f t="shared" si="8"/>
        <v>4.975699651726203E-05</v>
      </c>
      <c r="D129" s="4">
        <f t="shared" si="9"/>
        <v>0.9999276519560727</v>
      </c>
      <c r="E129" s="11">
        <f t="shared" si="10"/>
        <v>0.9987349819761425</v>
      </c>
    </row>
    <row r="130" spans="2:5" ht="15">
      <c r="B130" s="4">
        <f t="shared" si="11"/>
        <v>83.38307354307055</v>
      </c>
      <c r="C130" s="4">
        <f t="shared" si="8"/>
        <v>3.385717993580065E-05</v>
      </c>
      <c r="D130" s="4">
        <f t="shared" si="9"/>
        <v>0.9999519036559785</v>
      </c>
      <c r="E130" s="11">
        <f t="shared" si="10"/>
        <v>0.9989024373431166</v>
      </c>
    </row>
    <row r="131" spans="2:5" ht="15">
      <c r="B131" s="4">
        <f t="shared" si="11"/>
        <v>83.9698190185339</v>
      </c>
      <c r="C131" s="4">
        <f t="shared" si="8"/>
        <v>2.2808906308006307E-05</v>
      </c>
      <c r="D131" s="4">
        <f t="shared" si="9"/>
        <v>0.9999683287581687</v>
      </c>
      <c r="E131" s="11">
        <f t="shared" si="10"/>
        <v>0.9990457227883309</v>
      </c>
    </row>
    <row r="132" spans="2:5" ht="15">
      <c r="B132" s="4">
        <f>$C$13</f>
        <v>50</v>
      </c>
      <c r="C132" s="4">
        <v>0</v>
      </c>
      <c r="D132" s="4">
        <v>0</v>
      </c>
      <c r="E132" s="4">
        <v>0</v>
      </c>
    </row>
    <row r="133" spans="2:5" ht="15">
      <c r="B133" s="4">
        <f>$C$13</f>
        <v>50</v>
      </c>
      <c r="C133" s="4">
        <f>NORMDIST($B133,$C$47,$C$48,FALSE)</f>
        <v>0.013710785989071056</v>
      </c>
      <c r="D133" s="12">
        <f>MAX(D134,E134)</f>
        <v>0.03676456250326687</v>
      </c>
      <c r="E133" s="4"/>
    </row>
    <row r="134" spans="2:7" ht="15">
      <c r="B134" s="4">
        <f>$C$13</f>
        <v>50</v>
      </c>
      <c r="C134" s="4"/>
      <c r="D134" s="4">
        <f>NORMDIST($B134,$C$47,$C$48,TRUE)</f>
        <v>0.03676456250326687</v>
      </c>
      <c r="E134" s="11">
        <f>IF($C$26="","",(IF(B134&gt;=$C$47,1-TDIST((B134-$C$47)/$C$49,$C$26,1),TDIST(($C$47-B134)/$C$49,$C$26,1))))</f>
        <v>0.03385368069820286</v>
      </c>
      <c r="G134" s="1"/>
    </row>
    <row r="135" spans="2:5" ht="15">
      <c r="B135" s="4"/>
      <c r="C135" s="4"/>
      <c r="D135" s="4"/>
      <c r="E135" s="4"/>
    </row>
    <row r="136" spans="2:5" ht="15">
      <c r="B136" s="4"/>
      <c r="C136" s="4"/>
      <c r="D136" s="4"/>
      <c r="E136" s="4"/>
    </row>
    <row r="137" spans="2:5" ht="15">
      <c r="B137" s="4"/>
      <c r="C137" s="4"/>
      <c r="D137" s="4"/>
      <c r="E137" s="4"/>
    </row>
  </sheetData>
  <sheetProtection/>
  <mergeCells count="5">
    <mergeCell ref="B5:E5"/>
    <mergeCell ref="B22:E22"/>
    <mergeCell ref="B24:E24"/>
    <mergeCell ref="B1:E1"/>
    <mergeCell ref="B3:E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I137"/>
  <sheetViews>
    <sheetView showGridLines="0" showRowColHeaders="0" zoomScalePageLayoutView="0" workbookViewId="0" topLeftCell="A1">
      <selection activeCell="B1" sqref="B1:E1"/>
    </sheetView>
  </sheetViews>
  <sheetFormatPr defaultColWidth="9.140625" defaultRowHeight="15"/>
  <cols>
    <col min="1" max="1" width="2.57421875" style="0" customWidth="1"/>
    <col min="2" max="2" width="34.00390625" style="0" customWidth="1"/>
    <col min="3" max="3" width="23.57421875" style="0" customWidth="1"/>
    <col min="4" max="4" width="45.28125" style="0" customWidth="1"/>
    <col min="5" max="5" width="42.00390625" style="0" customWidth="1"/>
    <col min="6" max="6" width="17.8515625" style="0" bestFit="1" customWidth="1"/>
    <col min="7" max="7" width="9.7109375" style="0" customWidth="1"/>
    <col min="9" max="9" width="32.8515625" style="0" bestFit="1" customWidth="1"/>
  </cols>
  <sheetData>
    <row r="1" spans="2:9" ht="23.25">
      <c r="B1" s="30" t="s">
        <v>13</v>
      </c>
      <c r="C1" s="31"/>
      <c r="D1" s="31"/>
      <c r="E1" s="31"/>
      <c r="F1" s="2"/>
      <c r="G1" s="2"/>
      <c r="H1" s="2"/>
      <c r="I1" s="2"/>
    </row>
    <row r="2" spans="3:5" ht="15">
      <c r="C2" s="21" t="s">
        <v>26</v>
      </c>
      <c r="D2" s="20" t="s">
        <v>25</v>
      </c>
      <c r="E2" s="3"/>
    </row>
    <row r="3" spans="2:5" ht="15" customHeight="1">
      <c r="B3" s="32" t="s">
        <v>24</v>
      </c>
      <c r="C3" s="31"/>
      <c r="D3" s="31"/>
      <c r="E3" s="31"/>
    </row>
    <row r="4" spans="2:5" ht="10.5" customHeight="1">
      <c r="B4" s="22"/>
      <c r="C4" s="23"/>
      <c r="D4" s="23"/>
      <c r="E4" s="23"/>
    </row>
    <row r="5" spans="2:5" ht="62.25" customHeight="1">
      <c r="B5" s="25" t="s">
        <v>21</v>
      </c>
      <c r="C5" s="25"/>
      <c r="D5" s="25"/>
      <c r="E5" s="25"/>
    </row>
    <row r="6" ht="8.25" customHeight="1"/>
    <row r="7" spans="2:6" ht="15">
      <c r="B7" s="24" t="s">
        <v>27</v>
      </c>
      <c r="D7" s="4"/>
      <c r="E7" s="8"/>
      <c r="F7" s="5"/>
    </row>
    <row r="8" spans="4:5" ht="15">
      <c r="D8" s="4"/>
      <c r="E8" s="8"/>
    </row>
    <row r="9" spans="2:5" ht="15">
      <c r="B9" s="6" t="s">
        <v>14</v>
      </c>
      <c r="C9" s="7" t="s">
        <v>22</v>
      </c>
      <c r="D9" s="4"/>
      <c r="E9" s="8"/>
    </row>
    <row r="10" spans="2:5" ht="15">
      <c r="B10" s="6" t="s">
        <v>10</v>
      </c>
      <c r="C10" s="9">
        <v>0.02</v>
      </c>
      <c r="D10" s="4"/>
      <c r="E10" s="8"/>
    </row>
    <row r="11" spans="2:5" ht="15">
      <c r="B11" s="6" t="s">
        <v>9</v>
      </c>
      <c r="C11" s="7">
        <v>10</v>
      </c>
      <c r="D11" s="4"/>
      <c r="E11" s="8"/>
    </row>
    <row r="12" spans="2:5" ht="15">
      <c r="B12" s="6" t="s">
        <v>11</v>
      </c>
      <c r="C12" s="7">
        <v>0</v>
      </c>
      <c r="D12" s="4"/>
      <c r="E12" s="8"/>
    </row>
    <row r="13" spans="2:5" ht="15">
      <c r="B13" s="6" t="s">
        <v>2</v>
      </c>
      <c r="C13" s="7">
        <v>5</v>
      </c>
      <c r="D13" s="4"/>
      <c r="E13" s="8"/>
    </row>
    <row r="14" spans="2:5" ht="15">
      <c r="B14" s="6" t="str">
        <f>"Probability &lt; "&amp;$C$13</f>
        <v>Probability &lt; 5</v>
      </c>
      <c r="C14" s="10">
        <f>NORMDIST(C13,C47,C48,TRUE)</f>
        <v>0.12237946934590282</v>
      </c>
      <c r="D14" s="4"/>
      <c r="E14" s="8"/>
    </row>
    <row r="15" spans="2:5" ht="15">
      <c r="B15" s="6" t="str">
        <f>"Probability &gt; "&amp;$C$13</f>
        <v>Probability &gt; 5</v>
      </c>
      <c r="C15" s="10">
        <f>1-C14</f>
        <v>0.8776205306540972</v>
      </c>
      <c r="D15" s="4"/>
      <c r="E15" s="8"/>
    </row>
    <row r="16" spans="2:5" ht="15">
      <c r="B16" s="4"/>
      <c r="C16" s="4"/>
      <c r="D16" s="4"/>
      <c r="E16" s="11"/>
    </row>
    <row r="17" spans="2:5" ht="15">
      <c r="B17" s="4"/>
      <c r="C17" s="4"/>
      <c r="D17" s="4"/>
      <c r="E17" s="12"/>
    </row>
    <row r="18" spans="2:5" ht="15">
      <c r="B18" s="4"/>
      <c r="C18" s="4"/>
      <c r="D18" s="4"/>
      <c r="E18" s="4"/>
    </row>
    <row r="19" spans="2:5" ht="15">
      <c r="B19" s="4"/>
      <c r="C19" s="4"/>
      <c r="D19" s="4"/>
      <c r="E19" s="4"/>
    </row>
    <row r="20" spans="2:5" ht="15">
      <c r="B20" s="4"/>
      <c r="C20" s="4"/>
      <c r="D20" s="4"/>
      <c r="E20" s="4"/>
    </row>
    <row r="21" spans="2:5" ht="7.5" customHeight="1">
      <c r="B21" s="4"/>
      <c r="C21" s="4"/>
      <c r="D21" s="4"/>
      <c r="E21" s="4"/>
    </row>
    <row r="22" spans="2:5" ht="30.75" customHeight="1">
      <c r="B22" s="26" t="s">
        <v>19</v>
      </c>
      <c r="C22" s="27"/>
      <c r="D22" s="27"/>
      <c r="E22" s="27"/>
    </row>
    <row r="23" spans="2:5" ht="69.75" customHeight="1" thickBot="1">
      <c r="B23" s="4"/>
      <c r="C23" s="4"/>
      <c r="D23" s="4"/>
      <c r="E23" s="4"/>
    </row>
    <row r="24" spans="2:5" ht="29.25" customHeight="1" thickTop="1">
      <c r="B24" s="28" t="s">
        <v>15</v>
      </c>
      <c r="C24" s="29"/>
      <c r="D24" s="29"/>
      <c r="E24" s="29"/>
    </row>
    <row r="25" spans="2:5" ht="7.5" customHeight="1">
      <c r="B25" s="15"/>
      <c r="C25" s="15"/>
      <c r="D25" s="15"/>
      <c r="E25" s="15"/>
    </row>
    <row r="26" spans="2:5" ht="15">
      <c r="B26" s="16" t="s">
        <v>16</v>
      </c>
      <c r="C26" s="17">
        <v>58</v>
      </c>
      <c r="D26" s="15"/>
      <c r="E26" s="15"/>
    </row>
    <row r="27" spans="2:5" ht="15">
      <c r="B27" s="16" t="str">
        <f>"Probability &lt; "&amp;$C$13</f>
        <v>Probability &lt; 5</v>
      </c>
      <c r="C27" s="18">
        <f>IF($C$26="","",(IF($C$13&gt;=$C$47,1-TDIST(($C$13-$C$47)/$C$49,$C$26,1),TDIST(($C$47-$C$13)/$C$49,$C$26,1))))</f>
        <v>0.11824507106112053</v>
      </c>
      <c r="D27" s="15"/>
      <c r="E27" s="15"/>
    </row>
    <row r="28" spans="2:5" ht="15">
      <c r="B28" s="16" t="str">
        <f>"Probability &gt; "&amp;$C$13</f>
        <v>Probability &gt; 5</v>
      </c>
      <c r="C28" s="18">
        <f>IF(C26="","",1-C27)</f>
        <v>0.8817549289388795</v>
      </c>
      <c r="D28" s="15"/>
      <c r="E28" s="15"/>
    </row>
    <row r="29" spans="2:5" ht="15">
      <c r="B29" s="15"/>
      <c r="C29" s="15"/>
      <c r="D29" s="15"/>
      <c r="E29" s="15"/>
    </row>
    <row r="30" spans="2:5" ht="15">
      <c r="B30" s="15"/>
      <c r="C30" s="15"/>
      <c r="D30" s="15"/>
      <c r="E30" s="15"/>
    </row>
    <row r="31" spans="2:5" ht="15">
      <c r="B31" s="15"/>
      <c r="C31" s="15"/>
      <c r="D31" s="15"/>
      <c r="E31" s="15"/>
    </row>
    <row r="32" spans="2:5" ht="15">
      <c r="B32" s="15"/>
      <c r="C32" s="15"/>
      <c r="D32" s="15"/>
      <c r="E32" s="15"/>
    </row>
    <row r="33" spans="2:5" ht="15">
      <c r="B33" s="15"/>
      <c r="C33" s="15"/>
      <c r="D33" s="15"/>
      <c r="E33" s="15"/>
    </row>
    <row r="34" spans="2:5" ht="15">
      <c r="B34" s="15"/>
      <c r="C34" s="15"/>
      <c r="D34" s="15"/>
      <c r="E34" s="15"/>
    </row>
    <row r="35" spans="2:5" ht="15">
      <c r="B35" s="15"/>
      <c r="C35" s="15"/>
      <c r="D35" s="15"/>
      <c r="E35" s="15"/>
    </row>
    <row r="36" spans="2:5" ht="15">
      <c r="B36" s="15"/>
      <c r="C36" s="15"/>
      <c r="D36" s="15"/>
      <c r="E36" s="15"/>
    </row>
    <row r="37" spans="2:5" ht="15">
      <c r="B37" s="15"/>
      <c r="C37" s="15"/>
      <c r="D37" s="15"/>
      <c r="E37" s="15"/>
    </row>
    <row r="38" spans="2:5" ht="15">
      <c r="B38" s="15"/>
      <c r="C38" s="15"/>
      <c r="D38" s="15"/>
      <c r="E38" s="15"/>
    </row>
    <row r="39" spans="2:5" ht="15">
      <c r="B39" s="15"/>
      <c r="C39" s="15"/>
      <c r="D39" s="15"/>
      <c r="E39" s="15"/>
    </row>
    <row r="40" spans="2:5" ht="15">
      <c r="B40" s="15"/>
      <c r="C40" s="15"/>
      <c r="D40" s="15"/>
      <c r="E40" s="15"/>
    </row>
    <row r="41" spans="2:5" ht="15">
      <c r="B41" s="15"/>
      <c r="C41" s="15"/>
      <c r="D41" s="15"/>
      <c r="E41" s="15"/>
    </row>
    <row r="42" spans="2:5" ht="15">
      <c r="B42" s="15"/>
      <c r="C42" s="15"/>
      <c r="D42" s="15"/>
      <c r="E42" s="15"/>
    </row>
    <row r="43" spans="2:5" ht="15">
      <c r="B43" s="15"/>
      <c r="C43" s="15"/>
      <c r="D43" s="15"/>
      <c r="E43" s="15"/>
    </row>
    <row r="44" spans="2:5" ht="15">
      <c r="B44" s="15"/>
      <c r="C44" s="15"/>
      <c r="D44" s="15"/>
      <c r="E44" s="15"/>
    </row>
    <row r="45" spans="2:5" ht="15.75" thickBot="1">
      <c r="B45" s="19"/>
      <c r="C45" s="19"/>
      <c r="D45" s="19"/>
      <c r="E45" s="19"/>
    </row>
    <row r="46" spans="2:5" ht="15.75" thickTop="1">
      <c r="B46" s="13" t="s">
        <v>12</v>
      </c>
      <c r="C46" s="4"/>
      <c r="D46" s="4"/>
      <c r="E46" s="4"/>
    </row>
    <row r="47" spans="2:5" ht="15">
      <c r="B47" s="4" t="s">
        <v>0</v>
      </c>
      <c r="C47" s="4">
        <f>C11</f>
        <v>10</v>
      </c>
      <c r="D47" s="4"/>
      <c r="E47" s="4"/>
    </row>
    <row r="48" spans="2:5" ht="15">
      <c r="B48" s="4" t="s">
        <v>5</v>
      </c>
      <c r="C48" s="4">
        <f>ABS(C11-C12)/NORMSINV(1-C10/2)</f>
        <v>4.298583247839934</v>
      </c>
      <c r="D48" s="4"/>
      <c r="E48" s="4"/>
    </row>
    <row r="49" spans="2:5" ht="15">
      <c r="B49" s="4" t="s">
        <v>6</v>
      </c>
      <c r="C49" s="4">
        <f>IF(C26="","",ABS(C11-C12)/TINV(C10,C26))</f>
        <v>4.1799424058208805</v>
      </c>
      <c r="D49" s="4"/>
      <c r="E49" s="4"/>
    </row>
    <row r="50" spans="2:5" ht="15">
      <c r="B50" s="14" t="s">
        <v>7</v>
      </c>
      <c r="C50" s="14" t="s">
        <v>8</v>
      </c>
      <c r="D50" s="14" t="s">
        <v>18</v>
      </c>
      <c r="E50" s="14" t="s">
        <v>17</v>
      </c>
    </row>
    <row r="51" spans="2:5" ht="15">
      <c r="B51" s="4">
        <f>$C$47-4*$C$48</f>
        <v>-7.194332991359737</v>
      </c>
      <c r="C51" s="4">
        <f aca="true" t="shared" si="0" ref="C51:C114">NORMDIST($B51,$C$47,$C$48,FALSE)</f>
        <v>3.1133566119054665E-05</v>
      </c>
      <c r="D51" s="4">
        <f aca="true" t="shared" si="1" ref="D51:D114">NORMDIST($B51,$C$47,$C$48,TRUE)</f>
        <v>3.1671241836783715E-05</v>
      </c>
      <c r="E51" s="11">
        <f aca="true" t="shared" si="2" ref="E51:E114">IF($C$26="","",(IF(B51&gt;=$C$47,1-TDIST((B51-$C$47)/$C$49,$C$26,1),TDIST(($C$47-B51)/$C$49,$C$26,1))))</f>
        <v>6.226229750307053E-05</v>
      </c>
    </row>
    <row r="52" spans="2:5" ht="15">
      <c r="B52" s="4">
        <f aca="true" t="shared" si="3" ref="B52:B115">B51+$C$48/10</f>
        <v>-6.764474666575743</v>
      </c>
      <c r="C52" s="4">
        <f t="shared" si="0"/>
        <v>4.6214173354115725E-05</v>
      </c>
      <c r="D52" s="4">
        <f t="shared" si="1"/>
        <v>4.809634401448104E-05</v>
      </c>
      <c r="E52" s="11">
        <f t="shared" si="2"/>
        <v>8.769954003459742E-05</v>
      </c>
    </row>
    <row r="53" spans="2:5" ht="15">
      <c r="B53" s="4">
        <f t="shared" si="3"/>
        <v>-6.334616341791749</v>
      </c>
      <c r="C53" s="4">
        <f t="shared" si="0"/>
        <v>6.791701101477206E-05</v>
      </c>
      <c r="D53" s="4">
        <f t="shared" si="1"/>
        <v>7.234804392663996E-05</v>
      </c>
      <c r="E53" s="11">
        <f t="shared" si="2"/>
        <v>0.00012302256539854976</v>
      </c>
    </row>
    <row r="54" spans="2:5" ht="15">
      <c r="B54" s="4">
        <f t="shared" si="3"/>
        <v>-5.904758017007755</v>
      </c>
      <c r="C54" s="4">
        <f t="shared" si="0"/>
        <v>9.881866793302351E-05</v>
      </c>
      <c r="D54" s="4">
        <f t="shared" si="1"/>
        <v>0.00010779973347874172</v>
      </c>
      <c r="E54" s="11">
        <f t="shared" si="2"/>
        <v>0.00017183507980602977</v>
      </c>
    </row>
    <row r="55" spans="2:5" ht="15">
      <c r="B55" s="4">
        <f t="shared" si="3"/>
        <v>-5.474899692223762</v>
      </c>
      <c r="C55" s="4">
        <f t="shared" si="0"/>
        <v>0.0001423496754241661</v>
      </c>
      <c r="D55" s="4">
        <f t="shared" si="1"/>
        <v>0.00015910859015888512</v>
      </c>
      <c r="E55" s="11">
        <f t="shared" si="2"/>
        <v>0.00023894738169081813</v>
      </c>
    </row>
    <row r="56" spans="2:5" ht="15">
      <c r="B56" s="4">
        <f t="shared" si="3"/>
        <v>-5.045041367439768</v>
      </c>
      <c r="C56" s="4">
        <f t="shared" si="0"/>
        <v>0.00020301635323319344</v>
      </c>
      <c r="D56" s="4">
        <f t="shared" si="1"/>
        <v>0.00023262907903420782</v>
      </c>
      <c r="E56" s="11">
        <f t="shared" si="2"/>
        <v>0.00033073454255808847</v>
      </c>
    </row>
    <row r="57" spans="2:5" ht="15">
      <c r="B57" s="4">
        <f t="shared" si="3"/>
        <v>-4.615183042655774</v>
      </c>
      <c r="C57" s="4">
        <f t="shared" si="0"/>
        <v>0.0002866570442929583</v>
      </c>
      <c r="D57" s="4">
        <f t="shared" si="1"/>
        <v>0.000336929265675856</v>
      </c>
      <c r="E57" s="11">
        <f t="shared" si="2"/>
        <v>0.00045558238939658047</v>
      </c>
    </row>
    <row r="58" spans="2:5" ht="15">
      <c r="B58" s="4">
        <f t="shared" si="3"/>
        <v>-4.18532471787178</v>
      </c>
      <c r="C58" s="4">
        <f t="shared" si="0"/>
        <v>0.00040072945892563226</v>
      </c>
      <c r="D58" s="4">
        <f t="shared" si="1"/>
        <v>0.00048342414238355946</v>
      </c>
      <c r="E58" s="11">
        <f t="shared" si="2"/>
        <v>0.0006244355415798787</v>
      </c>
    </row>
    <row r="59" spans="2:5" ht="15">
      <c r="B59" s="4">
        <f t="shared" si="3"/>
        <v>-3.755466393087787</v>
      </c>
      <c r="C59" s="4">
        <f t="shared" si="0"/>
        <v>0.0005546218519003594</v>
      </c>
      <c r="D59" s="4">
        <f t="shared" si="1"/>
        <v>0.0006871379379158604</v>
      </c>
      <c r="E59" s="11">
        <f t="shared" si="2"/>
        <v>0.0008514614353896987</v>
      </c>
    </row>
    <row r="60" spans="2:5" ht="15">
      <c r="B60" s="4">
        <f t="shared" si="3"/>
        <v>-3.3256080683037936</v>
      </c>
      <c r="C60" s="4">
        <f t="shared" si="0"/>
        <v>0.0007599757566266797</v>
      </c>
      <c r="D60" s="4">
        <f t="shared" si="1"/>
        <v>0.0009676032132187595</v>
      </c>
      <c r="E60" s="11">
        <f t="shared" si="2"/>
        <v>0.0011548424444882668</v>
      </c>
    </row>
    <row r="61" spans="2:5" ht="15">
      <c r="B61" s="4">
        <f t="shared" si="3"/>
        <v>-2.8957497435198003</v>
      </c>
      <c r="C61" s="4">
        <f t="shared" si="0"/>
        <v>0.0010310021131183264</v>
      </c>
      <c r="D61" s="4">
        <f t="shared" si="1"/>
        <v>0.0013498980316301035</v>
      </c>
      <c r="E61" s="11">
        <f t="shared" si="2"/>
        <v>0.0015577046679687019</v>
      </c>
    </row>
    <row r="62" spans="2:5" ht="15">
      <c r="B62" s="4">
        <f t="shared" si="3"/>
        <v>-2.465891418735807</v>
      </c>
      <c r="C62" s="4">
        <f t="shared" si="0"/>
        <v>0.0013847661139904746</v>
      </c>
      <c r="D62" s="4">
        <f t="shared" si="1"/>
        <v>0.0018658133003837118</v>
      </c>
      <c r="E62" s="11">
        <f t="shared" si="2"/>
        <v>0.0020891862010473904</v>
      </c>
    </row>
    <row r="63" spans="2:5" ht="15">
      <c r="B63" s="4">
        <f t="shared" si="3"/>
        <v>-2.0360330939518136</v>
      </c>
      <c r="C63" s="4">
        <f t="shared" si="0"/>
        <v>0.0018414093962138653</v>
      </c>
      <c r="D63" s="4">
        <f t="shared" si="1"/>
        <v>0.0025551303304277573</v>
      </c>
      <c r="E63" s="11">
        <f t="shared" si="2"/>
        <v>0.002785638588290064</v>
      </c>
    </row>
    <row r="64" spans="2:5" ht="15">
      <c r="B64" s="4">
        <f t="shared" si="3"/>
        <v>-1.6061747691678203</v>
      </c>
      <c r="C64" s="4">
        <f t="shared" si="0"/>
        <v>0.00242427195510502</v>
      </c>
      <c r="D64" s="4">
        <f t="shared" si="1"/>
        <v>0.0034669738030403963</v>
      </c>
      <c r="E64" s="11">
        <f t="shared" si="2"/>
        <v>0.0036919447566768084</v>
      </c>
    </row>
    <row r="65" spans="2:5" ht="15">
      <c r="B65" s="4">
        <f t="shared" si="3"/>
        <v>-1.176316444383827</v>
      </c>
      <c r="C65" s="4">
        <f t="shared" si="0"/>
        <v>0.003159871159994669</v>
      </c>
      <c r="D65" s="4">
        <f t="shared" si="1"/>
        <v>0.004661188023718843</v>
      </c>
      <c r="E65" s="11">
        <f t="shared" si="2"/>
        <v>0.004862919614602413</v>
      </c>
    </row>
    <row r="66" spans="2:5" ht="15">
      <c r="B66" s="4">
        <f t="shared" si="3"/>
        <v>-0.7464581195998335</v>
      </c>
      <c r="C66" s="4">
        <f t="shared" si="0"/>
        <v>0.0040776924588762226</v>
      </c>
      <c r="D66" s="4">
        <f t="shared" si="1"/>
        <v>0.00620966532577627</v>
      </c>
      <c r="E66" s="11">
        <f t="shared" si="2"/>
        <v>0.006364743236639377</v>
      </c>
    </row>
    <row r="67" spans="2:5" ht="15">
      <c r="B67" s="4">
        <f t="shared" si="3"/>
        <v>-0.3165997948158401</v>
      </c>
      <c r="C67" s="4">
        <f t="shared" si="0"/>
        <v>0.0052097467941551005</v>
      </c>
      <c r="D67" s="4">
        <f t="shared" si="1"/>
        <v>0.008197535924596044</v>
      </c>
      <c r="E67" s="11">
        <f t="shared" si="2"/>
        <v>0.00827635246637216</v>
      </c>
    </row>
    <row r="68" spans="2:5" ht="15">
      <c r="B68" s="4">
        <f t="shared" si="3"/>
        <v>0.11325852996815333</v>
      </c>
      <c r="C68" s="4">
        <f t="shared" si="0"/>
        <v>0.006589854402804857</v>
      </c>
      <c r="D68" s="4">
        <f t="shared" si="1"/>
        <v>0.010724110021675948</v>
      </c>
      <c r="E68" s="11">
        <f t="shared" si="2"/>
        <v>0.01069069883039367</v>
      </c>
    </row>
    <row r="69" spans="2:5" ht="15">
      <c r="B69" s="4">
        <f t="shared" si="3"/>
        <v>0.5431168547521468</v>
      </c>
      <c r="C69" s="4">
        <f t="shared" si="0"/>
        <v>0.008252624365029493</v>
      </c>
      <c r="D69" s="4">
        <f t="shared" si="1"/>
        <v>0.01390344751349848</v>
      </c>
      <c r="E69" s="11">
        <f t="shared" si="2"/>
        <v>0.013715750134788948</v>
      </c>
    </row>
    <row r="70" spans="2:5" ht="15">
      <c r="B70" s="4">
        <f t="shared" si="3"/>
        <v>0.9729751795361402</v>
      </c>
      <c r="C70" s="4">
        <f t="shared" si="0"/>
        <v>0.01023211450017381</v>
      </c>
      <c r="D70" s="4">
        <f t="shared" si="1"/>
        <v>0.017864420562816563</v>
      </c>
      <c r="E70" s="11">
        <f t="shared" si="2"/>
        <v>0.01747510024795129</v>
      </c>
    </row>
    <row r="71" spans="2:5" ht="15">
      <c r="B71" s="4">
        <f t="shared" si="3"/>
        <v>1.4028335043201337</v>
      </c>
      <c r="C71" s="4">
        <f t="shared" si="0"/>
        <v>0.012560177016536528</v>
      </c>
      <c r="D71" s="4">
        <f t="shared" si="1"/>
        <v>0.02275013194817921</v>
      </c>
      <c r="E71" s="11">
        <f t="shared" si="2"/>
        <v>0.022108019238999403</v>
      </c>
    </row>
    <row r="72" spans="2:5" ht="15">
      <c r="B72" s="4">
        <f t="shared" si="3"/>
        <v>1.8326918291041272</v>
      </c>
      <c r="C72" s="4">
        <f t="shared" si="0"/>
        <v>0.015264521120452663</v>
      </c>
      <c r="D72" s="4">
        <f t="shared" si="1"/>
        <v>0.028716559816001963</v>
      </c>
      <c r="E72" s="11">
        <f t="shared" si="2"/>
        <v>0.027768803138352432</v>
      </c>
    </row>
    <row r="73" spans="2:5" ht="15">
      <c r="B73" s="4">
        <f t="shared" si="3"/>
        <v>2.2625501538881205</v>
      </c>
      <c r="C73" s="4">
        <f t="shared" si="0"/>
        <v>0.018366553291847307</v>
      </c>
      <c r="D73" s="4">
        <f t="shared" si="1"/>
        <v>0.03593031911292588</v>
      </c>
      <c r="E73" s="11">
        <f t="shared" si="2"/>
        <v>0.03462522002702434</v>
      </c>
    </row>
    <row r="74" spans="2:5" ht="15">
      <c r="B74" s="4">
        <f t="shared" si="3"/>
        <v>2.692408478672114</v>
      </c>
      <c r="C74" s="4">
        <f t="shared" si="0"/>
        <v>0.021879087121122343</v>
      </c>
      <c r="D74" s="4">
        <f t="shared" si="1"/>
        <v>0.04456546275854323</v>
      </c>
      <c r="E74" s="11">
        <f t="shared" si="2"/>
        <v>0.042855965381573304</v>
      </c>
    </row>
    <row r="75" spans="2:5" ht="15">
      <c r="B75" s="4">
        <f t="shared" si="3"/>
        <v>3.122266803456107</v>
      </c>
      <c r="C75" s="4">
        <f t="shared" si="0"/>
        <v>0.0258040447943387</v>
      </c>
      <c r="D75" s="4">
        <f t="shared" si="1"/>
        <v>0.054799291699558106</v>
      </c>
      <c r="E75" s="11">
        <f t="shared" si="2"/>
        <v>0.05264694942448417</v>
      </c>
    </row>
    <row r="76" spans="2:5" ht="15">
      <c r="B76" s="4">
        <f t="shared" si="3"/>
        <v>3.5521251282401005</v>
      </c>
      <c r="C76" s="4">
        <f t="shared" si="0"/>
        <v>0.030130298332822852</v>
      </c>
      <c r="D76" s="4">
        <f t="shared" si="1"/>
        <v>0.06680720126885831</v>
      </c>
      <c r="E76" s="11">
        <f t="shared" si="2"/>
        <v>0.06418640901826517</v>
      </c>
    </row>
    <row r="77" spans="2:5" ht="15">
      <c r="B77" s="4">
        <f t="shared" si="3"/>
        <v>3.981983453024094</v>
      </c>
      <c r="C77" s="4">
        <f t="shared" si="0"/>
        <v>0.034831817136723814</v>
      </c>
      <c r="D77" s="4">
        <f t="shared" si="1"/>
        <v>0.08075665923377118</v>
      </c>
      <c r="E77" s="11">
        <f t="shared" si="2"/>
        <v>0.07765887530749188</v>
      </c>
    </row>
    <row r="78" spans="2:5" ht="15">
      <c r="B78" s="4">
        <f t="shared" si="3"/>
        <v>4.411841777808087</v>
      </c>
      <c r="C78" s="4">
        <f t="shared" si="0"/>
        <v>0.03986629597877888</v>
      </c>
      <c r="D78" s="4">
        <f t="shared" si="1"/>
        <v>0.09680048458561052</v>
      </c>
      <c r="E78" s="11">
        <f t="shared" si="2"/>
        <v>0.0932380447813374</v>
      </c>
    </row>
    <row r="79" spans="2:5" ht="15">
      <c r="B79" s="4">
        <f t="shared" si="3"/>
        <v>4.841700102592081</v>
      </c>
      <c r="C79" s="4">
        <f t="shared" si="0"/>
        <v>0.04517443161785754</v>
      </c>
      <c r="D79" s="4">
        <f t="shared" si="1"/>
        <v>0.11506967022170833</v>
      </c>
      <c r="E79" s="11">
        <f t="shared" si="2"/>
        <v>0.11107881537332243</v>
      </c>
    </row>
    <row r="80" spans="2:5" ht="15">
      <c r="B80" s="4">
        <f t="shared" si="3"/>
        <v>5.271558427376075</v>
      </c>
      <c r="C80" s="4">
        <f t="shared" si="0"/>
        <v>0.050679994889484284</v>
      </c>
      <c r="D80" s="4">
        <f t="shared" si="1"/>
        <v>0.1356660609463829</v>
      </c>
      <c r="E80" s="11">
        <f t="shared" si="2"/>
        <v>0.13130878484088931</v>
      </c>
    </row>
    <row r="81" spans="2:5" ht="15">
      <c r="B81" s="4">
        <f t="shared" si="3"/>
        <v>5.7014167521600685</v>
      </c>
      <c r="C81" s="4">
        <f t="shared" si="0"/>
        <v>0.05629080805652312</v>
      </c>
      <c r="D81" s="4">
        <f t="shared" si="1"/>
        <v>0.15865525393145719</v>
      </c>
      <c r="E81" s="11">
        <f t="shared" si="2"/>
        <v>0.15401962039723022</v>
      </c>
    </row>
    <row r="82" spans="2:5" ht="15">
      <c r="B82" s="4">
        <f t="shared" si="3"/>
        <v>6.131275076944062</v>
      </c>
      <c r="C82" s="4">
        <f t="shared" si="0"/>
        <v>0.06190068554155942</v>
      </c>
      <c r="D82" s="4">
        <f t="shared" si="1"/>
        <v>0.18406012534675975</v>
      </c>
      <c r="E82" s="11">
        <f t="shared" si="2"/>
        <v>0.17925879738116474</v>
      </c>
    </row>
    <row r="83" spans="2:5" ht="15">
      <c r="B83" s="4">
        <f t="shared" si="3"/>
        <v>6.561133401728056</v>
      </c>
      <c r="C83" s="4">
        <f t="shared" si="0"/>
        <v>0.06739233278942655</v>
      </c>
      <c r="D83" s="4">
        <f t="shared" si="1"/>
        <v>0.21185539858339697</v>
      </c>
      <c r="E83" s="11">
        <f t="shared" si="2"/>
        <v>0.2070222527301756</v>
      </c>
    </row>
    <row r="84" spans="2:5" ht="15">
      <c r="B84" s="4">
        <f t="shared" si="3"/>
        <v>6.99099172651205</v>
      </c>
      <c r="C84" s="4">
        <f t="shared" si="0"/>
        <v>0.07264112740486556</v>
      </c>
      <c r="D84" s="4">
        <f t="shared" si="1"/>
        <v>0.24196365222307326</v>
      </c>
      <c r="E84" s="11">
        <f t="shared" si="2"/>
        <v>0.23724851622042425</v>
      </c>
    </row>
    <row r="85" spans="2:5" ht="15">
      <c r="B85" s="4">
        <f t="shared" si="3"/>
        <v>7.420850051296044</v>
      </c>
      <c r="C85" s="4">
        <f t="shared" si="0"/>
        <v>0.07751963465154416</v>
      </c>
      <c r="D85" s="4">
        <f t="shared" si="1"/>
        <v>0.2742531177500739</v>
      </c>
      <c r="E85" s="11">
        <f t="shared" si="2"/>
        <v>0.269814848311275</v>
      </c>
    </row>
    <row r="86" spans="2:5" ht="15">
      <c r="B86" s="4">
        <f t="shared" si="3"/>
        <v>7.850708376080037</v>
      </c>
      <c r="C86" s="4">
        <f t="shared" si="0"/>
        <v>0.08190264244416222</v>
      </c>
      <c r="D86" s="4">
        <f t="shared" si="1"/>
        <v>0.3085375387259872</v>
      </c>
      <c r="E86" s="11">
        <f t="shared" si="2"/>
        <v>0.30453583610396706</v>
      </c>
    </row>
    <row r="87" spans="2:5" ht="15">
      <c r="B87" s="4">
        <f t="shared" si="3"/>
        <v>8.28056670086403</v>
      </c>
      <c r="C87" s="4">
        <f t="shared" si="0"/>
        <v>0.08567244579673583</v>
      </c>
      <c r="D87" s="4">
        <f t="shared" si="1"/>
        <v>0.34457825838967615</v>
      </c>
      <c r="E87" s="11">
        <f t="shared" si="2"/>
        <v>0.34116476792041334</v>
      </c>
    </row>
    <row r="88" spans="2:5" ht="15">
      <c r="B88" s="4">
        <f t="shared" si="3"/>
        <v>8.710425025648023</v>
      </c>
      <c r="C88" s="4">
        <f t="shared" si="0"/>
        <v>0.08872407336816705</v>
      </c>
      <c r="D88" s="4">
        <f t="shared" si="1"/>
        <v>0.38208857781104766</v>
      </c>
      <c r="E88" s="11">
        <f t="shared" si="2"/>
        <v>0.37939793925822074</v>
      </c>
    </row>
    <row r="89" spans="2:5" ht="15">
      <c r="B89" s="4">
        <f t="shared" si="3"/>
        <v>9.140283350432016</v>
      </c>
      <c r="C89" s="4">
        <f t="shared" si="0"/>
        <v>0.09097013397890047</v>
      </c>
      <c r="D89" s="4">
        <f t="shared" si="1"/>
        <v>0.42074029056089723</v>
      </c>
      <c r="E89" s="11">
        <f t="shared" si="2"/>
        <v>0.41888184578464566</v>
      </c>
    </row>
    <row r="90" spans="2:5" ht="15">
      <c r="B90" s="4">
        <f t="shared" si="3"/>
        <v>9.570141675216009</v>
      </c>
      <c r="C90" s="4">
        <f t="shared" si="0"/>
        <v>0.09234497149182418</v>
      </c>
      <c r="D90" s="4">
        <f t="shared" si="1"/>
        <v>0.46017216272297123</v>
      </c>
      <c r="E90" s="11">
        <f t="shared" si="2"/>
        <v>0.4592230114001232</v>
      </c>
    </row>
    <row r="91" spans="2:5" ht="15">
      <c r="B91" s="4">
        <f t="shared" si="3"/>
        <v>10.000000000000002</v>
      </c>
      <c r="C91" s="4">
        <f t="shared" si="0"/>
        <v>0.09280785258768776</v>
      </c>
      <c r="D91" s="4">
        <f t="shared" si="1"/>
        <v>0.5000000000000001</v>
      </c>
      <c r="E91" s="11">
        <f t="shared" si="2"/>
        <v>0.5</v>
      </c>
    </row>
    <row r="92" spans="2:5" ht="15">
      <c r="B92" s="4">
        <f t="shared" si="3"/>
        <v>10.429858324783995</v>
      </c>
      <c r="C92" s="4">
        <f t="shared" si="0"/>
        <v>0.09234497149182418</v>
      </c>
      <c r="D92" s="4">
        <f t="shared" si="1"/>
        <v>0.5398278372770291</v>
      </c>
      <c r="E92" s="11">
        <f t="shared" si="2"/>
        <v>0.5407769885998768</v>
      </c>
    </row>
    <row r="93" spans="2:5" ht="15">
      <c r="B93" s="4">
        <f t="shared" si="3"/>
        <v>10.859716649567988</v>
      </c>
      <c r="C93" s="4">
        <f t="shared" si="0"/>
        <v>0.09097013397890044</v>
      </c>
      <c r="D93" s="4">
        <f t="shared" si="1"/>
        <v>0.5792597094391031</v>
      </c>
      <c r="E93" s="11">
        <f t="shared" si="2"/>
        <v>0.5811181542153543</v>
      </c>
    </row>
    <row r="94" spans="2:5" ht="15">
      <c r="B94" s="4">
        <f t="shared" si="3"/>
        <v>11.28957497435198</v>
      </c>
      <c r="C94" s="4">
        <f t="shared" si="0"/>
        <v>0.08872407336816703</v>
      </c>
      <c r="D94" s="4">
        <f t="shared" si="1"/>
        <v>0.6179114221889527</v>
      </c>
      <c r="E94" s="11">
        <f t="shared" si="2"/>
        <v>0.6206020607417793</v>
      </c>
    </row>
    <row r="95" spans="2:5" ht="15">
      <c r="B95" s="4">
        <f t="shared" si="3"/>
        <v>11.719433299135973</v>
      </c>
      <c r="C95" s="4">
        <f t="shared" si="0"/>
        <v>0.08567244579673579</v>
      </c>
      <c r="D95" s="4">
        <f t="shared" si="1"/>
        <v>0.6554217416103242</v>
      </c>
      <c r="E95" s="11">
        <f t="shared" si="2"/>
        <v>0.6588352320795867</v>
      </c>
    </row>
    <row r="96" spans="2:5" ht="15">
      <c r="B96" s="4">
        <f t="shared" si="3"/>
        <v>12.149291623919966</v>
      </c>
      <c r="C96" s="4">
        <f t="shared" si="0"/>
        <v>0.08190264244416216</v>
      </c>
      <c r="D96" s="4">
        <f t="shared" si="1"/>
        <v>0.691462461274013</v>
      </c>
      <c r="E96" s="11">
        <f t="shared" si="2"/>
        <v>0.6954641638960329</v>
      </c>
    </row>
    <row r="97" spans="2:5" ht="15">
      <c r="B97" s="4">
        <f t="shared" si="3"/>
        <v>12.579149948703959</v>
      </c>
      <c r="C97" s="4">
        <f t="shared" si="0"/>
        <v>0.07751963465154411</v>
      </c>
      <c r="D97" s="4">
        <f t="shared" si="1"/>
        <v>0.7257468822499262</v>
      </c>
      <c r="E97" s="11">
        <f t="shared" si="2"/>
        <v>0.730185151688725</v>
      </c>
    </row>
    <row r="98" spans="2:5" ht="15">
      <c r="B98" s="4">
        <f t="shared" si="3"/>
        <v>13.009008273487952</v>
      </c>
      <c r="C98" s="4">
        <f t="shared" si="0"/>
        <v>0.07264112740486553</v>
      </c>
      <c r="D98" s="4">
        <f t="shared" si="1"/>
        <v>0.7580363477769269</v>
      </c>
      <c r="E98" s="11">
        <f t="shared" si="2"/>
        <v>0.7627514837795757</v>
      </c>
    </row>
    <row r="99" spans="2:5" ht="15">
      <c r="B99" s="4">
        <f t="shared" si="3"/>
        <v>13.438866598271945</v>
      </c>
      <c r="C99" s="4">
        <f t="shared" si="0"/>
        <v>0.06739233278942654</v>
      </c>
      <c r="D99" s="4">
        <f t="shared" si="1"/>
        <v>0.7881446014166031</v>
      </c>
      <c r="E99" s="11">
        <f t="shared" si="2"/>
        <v>0.7929777472698244</v>
      </c>
    </row>
    <row r="100" spans="2:5" ht="15">
      <c r="B100" s="4">
        <f t="shared" si="3"/>
        <v>13.868724923055938</v>
      </c>
      <c r="C100" s="4">
        <f t="shared" si="0"/>
        <v>0.06190068554155942</v>
      </c>
      <c r="D100" s="4">
        <f t="shared" si="1"/>
        <v>0.8159398746532402</v>
      </c>
      <c r="E100" s="11">
        <f t="shared" si="2"/>
        <v>0.8207412026188352</v>
      </c>
    </row>
    <row r="101" spans="2:5" ht="15">
      <c r="B101" s="4">
        <f t="shared" si="3"/>
        <v>14.29858324783993</v>
      </c>
      <c r="C101" s="4">
        <f t="shared" si="0"/>
        <v>0.056290808056523124</v>
      </c>
      <c r="D101" s="4">
        <f t="shared" si="1"/>
        <v>0.8413447460685427</v>
      </c>
      <c r="E101" s="11">
        <f t="shared" si="2"/>
        <v>0.8459803796027698</v>
      </c>
    </row>
    <row r="102" spans="2:5" ht="15">
      <c r="B102" s="4">
        <f t="shared" si="3"/>
        <v>14.728441572623924</v>
      </c>
      <c r="C102" s="4">
        <f t="shared" si="0"/>
        <v>0.050679994889484305</v>
      </c>
      <c r="D102" s="4">
        <f t="shared" si="1"/>
        <v>0.8643339390536171</v>
      </c>
      <c r="E102" s="11">
        <f t="shared" si="2"/>
        <v>0.8686912151591106</v>
      </c>
    </row>
    <row r="103" spans="2:5" ht="15">
      <c r="B103" s="4">
        <f t="shared" si="3"/>
        <v>15.158299897407916</v>
      </c>
      <c r="C103" s="4">
        <f t="shared" si="0"/>
        <v>0.04517443161785756</v>
      </c>
      <c r="D103" s="4">
        <f t="shared" si="1"/>
        <v>0.8849303297782914</v>
      </c>
      <c r="E103" s="11">
        <f t="shared" si="2"/>
        <v>0.8889211846266776</v>
      </c>
    </row>
    <row r="104" spans="2:5" ht="15">
      <c r="B104" s="4">
        <f t="shared" si="3"/>
        <v>15.58815822219191</v>
      </c>
      <c r="C104" s="4">
        <f t="shared" si="0"/>
        <v>0.039866295978778915</v>
      </c>
      <c r="D104" s="4">
        <f t="shared" si="1"/>
        <v>0.9031995154143894</v>
      </c>
      <c r="E104" s="11">
        <f t="shared" si="2"/>
        <v>0.9067619552186625</v>
      </c>
    </row>
    <row r="105" spans="2:5" ht="15">
      <c r="B105" s="4">
        <f t="shared" si="3"/>
        <v>16.018016546975904</v>
      </c>
      <c r="C105" s="4">
        <f t="shared" si="0"/>
        <v>0.034831817136723835</v>
      </c>
      <c r="D105" s="4">
        <f t="shared" si="1"/>
        <v>0.9192433407662288</v>
      </c>
      <c r="E105" s="11">
        <f t="shared" si="2"/>
        <v>0.9223411246925082</v>
      </c>
    </row>
    <row r="106" spans="2:5" ht="15">
      <c r="B106" s="4">
        <f t="shared" si="3"/>
        <v>16.447874871759897</v>
      </c>
      <c r="C106" s="4">
        <f t="shared" si="0"/>
        <v>0.03013029833282288</v>
      </c>
      <c r="D106" s="4">
        <f t="shared" si="1"/>
        <v>0.9331927987311417</v>
      </c>
      <c r="E106" s="11">
        <f t="shared" si="2"/>
        <v>0.9358135909817349</v>
      </c>
    </row>
    <row r="107" spans="2:5" ht="15">
      <c r="B107" s="4">
        <f t="shared" si="3"/>
        <v>16.87773319654389</v>
      </c>
      <c r="C107" s="4">
        <f t="shared" si="0"/>
        <v>0.02580404479433874</v>
      </c>
      <c r="D107" s="4">
        <f t="shared" si="1"/>
        <v>0.9452007083004419</v>
      </c>
      <c r="E107" s="11">
        <f t="shared" si="2"/>
        <v>0.947353050575515</v>
      </c>
    </row>
    <row r="108" spans="2:5" ht="15">
      <c r="B108" s="4">
        <f t="shared" si="3"/>
        <v>17.307591521327883</v>
      </c>
      <c r="C108" s="4">
        <f t="shared" si="0"/>
        <v>0.02187908712112238</v>
      </c>
      <c r="D108" s="4">
        <f t="shared" si="1"/>
        <v>0.9554345372414568</v>
      </c>
      <c r="E108" s="11">
        <f t="shared" si="2"/>
        <v>0.9571440346184267</v>
      </c>
    </row>
    <row r="109" spans="2:5" ht="15">
      <c r="B109" s="4">
        <f t="shared" si="3"/>
        <v>17.737449846111875</v>
      </c>
      <c r="C109" s="4">
        <f t="shared" si="0"/>
        <v>0.018366553291847335</v>
      </c>
      <c r="D109" s="4">
        <f t="shared" si="1"/>
        <v>0.964069680887074</v>
      </c>
      <c r="E109" s="11">
        <f t="shared" si="2"/>
        <v>0.9653747799729757</v>
      </c>
    </row>
    <row r="110" spans="2:5" ht="15">
      <c r="B110" s="4">
        <f t="shared" si="3"/>
        <v>18.16730817089587</v>
      </c>
      <c r="C110" s="4">
        <f t="shared" si="0"/>
        <v>0.015264521120452686</v>
      </c>
      <c r="D110" s="4">
        <f t="shared" si="1"/>
        <v>0.9712834401839979</v>
      </c>
      <c r="E110" s="11">
        <f t="shared" si="2"/>
        <v>0.9722311968616475</v>
      </c>
    </row>
    <row r="111" spans="2:5" ht="15">
      <c r="B111" s="4">
        <f t="shared" si="3"/>
        <v>18.59716649567986</v>
      </c>
      <c r="C111" s="4">
        <f t="shared" si="0"/>
        <v>0.012560177016536559</v>
      </c>
      <c r="D111" s="4">
        <f t="shared" si="1"/>
        <v>0.9772498680518207</v>
      </c>
      <c r="E111" s="11">
        <f t="shared" si="2"/>
        <v>0.9778919807610006</v>
      </c>
    </row>
    <row r="112" spans="2:5" ht="15">
      <c r="B112" s="4">
        <f t="shared" si="3"/>
        <v>19.027024820463854</v>
      </c>
      <c r="C112" s="4">
        <f t="shared" si="0"/>
        <v>0.010232114500173839</v>
      </c>
      <c r="D112" s="4">
        <f t="shared" si="1"/>
        <v>0.9821355794371835</v>
      </c>
      <c r="E112" s="11">
        <f t="shared" si="2"/>
        <v>0.9825248997520487</v>
      </c>
    </row>
    <row r="113" spans="2:5" ht="15">
      <c r="B113" s="4">
        <f t="shared" si="3"/>
        <v>19.456883145247847</v>
      </c>
      <c r="C113" s="4">
        <f t="shared" si="0"/>
        <v>0.00825262436502952</v>
      </c>
      <c r="D113" s="4">
        <f t="shared" si="1"/>
        <v>0.9860965524865014</v>
      </c>
      <c r="E113" s="11">
        <f t="shared" si="2"/>
        <v>0.986284249865211</v>
      </c>
    </row>
    <row r="114" spans="2:5" ht="15">
      <c r="B114" s="4">
        <f t="shared" si="3"/>
        <v>19.88674147003184</v>
      </c>
      <c r="C114" s="4">
        <f t="shared" si="0"/>
        <v>0.0065898544028048815</v>
      </c>
      <c r="D114" s="4">
        <f t="shared" si="1"/>
        <v>0.989275889978324</v>
      </c>
      <c r="E114" s="11">
        <f t="shared" si="2"/>
        <v>0.9893093011696062</v>
      </c>
    </row>
    <row r="115" spans="2:5" ht="15">
      <c r="B115" s="4">
        <f t="shared" si="3"/>
        <v>20.316599794815833</v>
      </c>
      <c r="C115" s="4">
        <f aca="true" t="shared" si="4" ref="C115:C131">NORMDIST($B115,$C$47,$C$48,FALSE)</f>
        <v>0.005209746794155121</v>
      </c>
      <c r="D115" s="4">
        <f aca="true" t="shared" si="5" ref="D115:D131">NORMDIST($B115,$C$47,$C$48,TRUE)</f>
        <v>0.9918024640754038</v>
      </c>
      <c r="E115" s="11">
        <f aca="true" t="shared" si="6" ref="E115:E131">IF($C$26="","",(IF(B115&gt;=$C$47,1-TDIST((B115-$C$47)/$C$49,$C$26,1),TDIST(($C$47-B115)/$C$49,$C$26,1))))</f>
        <v>0.9917236475336279</v>
      </c>
    </row>
    <row r="116" spans="2:5" ht="15">
      <c r="B116" s="4">
        <f aca="true" t="shared" si="7" ref="B116:B131">B115+$C$48/10</f>
        <v>20.746458119599826</v>
      </c>
      <c r="C116" s="4">
        <f t="shared" si="4"/>
        <v>0.004077692458876241</v>
      </c>
      <c r="D116" s="4">
        <f t="shared" si="5"/>
        <v>0.9937903346742238</v>
      </c>
      <c r="E116" s="11">
        <f t="shared" si="6"/>
        <v>0.9936352567633606</v>
      </c>
    </row>
    <row r="117" spans="2:5" ht="15">
      <c r="B117" s="4">
        <f t="shared" si="7"/>
        <v>21.17631644438382</v>
      </c>
      <c r="C117" s="4">
        <f t="shared" si="4"/>
        <v>0.0031598711599946853</v>
      </c>
      <c r="D117" s="4">
        <f t="shared" si="5"/>
        <v>0.9953388119762814</v>
      </c>
      <c r="E117" s="11">
        <f t="shared" si="6"/>
        <v>0.9951370803853976</v>
      </c>
    </row>
    <row r="118" spans="2:5" ht="15">
      <c r="B118" s="4">
        <f t="shared" si="7"/>
        <v>21.60617476916781</v>
      </c>
      <c r="C118" s="4">
        <f t="shared" si="4"/>
        <v>0.0024242719551050337</v>
      </c>
      <c r="D118" s="4">
        <f t="shared" si="5"/>
        <v>0.9965330261969595</v>
      </c>
      <c r="E118" s="11">
        <f t="shared" si="6"/>
        <v>0.9963080552433231</v>
      </c>
    </row>
    <row r="119" spans="2:5" ht="15">
      <c r="B119" s="4">
        <f t="shared" si="7"/>
        <v>22.036033093951804</v>
      </c>
      <c r="C119" s="4">
        <f t="shared" si="4"/>
        <v>0.001841409396213877</v>
      </c>
      <c r="D119" s="4">
        <f t="shared" si="5"/>
        <v>0.997444869669572</v>
      </c>
      <c r="E119" s="11">
        <f t="shared" si="6"/>
        <v>0.9972143614117099</v>
      </c>
    </row>
    <row r="120" spans="2:5" ht="15">
      <c r="B120" s="4">
        <f t="shared" si="7"/>
        <v>22.465891418735797</v>
      </c>
      <c r="C120" s="4">
        <f t="shared" si="4"/>
        <v>0.0013847661139904843</v>
      </c>
      <c r="D120" s="4">
        <f t="shared" si="5"/>
        <v>0.9981341866996163</v>
      </c>
      <c r="E120" s="11">
        <f t="shared" si="6"/>
        <v>0.9979108137989526</v>
      </c>
    </row>
    <row r="121" spans="2:5" ht="15">
      <c r="B121" s="4">
        <f t="shared" si="7"/>
        <v>22.89574974351979</v>
      </c>
      <c r="C121" s="4">
        <f t="shared" si="4"/>
        <v>0.0010310021131183346</v>
      </c>
      <c r="D121" s="4">
        <f t="shared" si="5"/>
        <v>0.9986501019683702</v>
      </c>
      <c r="E121" s="11">
        <f t="shared" si="6"/>
        <v>0.9984422953320313</v>
      </c>
    </row>
    <row r="122" spans="2:5" ht="15">
      <c r="B122" s="4">
        <f t="shared" si="7"/>
        <v>23.325608068303783</v>
      </c>
      <c r="C122" s="4">
        <f t="shared" si="4"/>
        <v>0.000759975756626685</v>
      </c>
      <c r="D122" s="4">
        <f t="shared" si="5"/>
        <v>0.9990323967867817</v>
      </c>
      <c r="E122" s="11">
        <f t="shared" si="6"/>
        <v>0.9988451575555117</v>
      </c>
    </row>
    <row r="123" spans="2:5" ht="15">
      <c r="B123" s="4">
        <f t="shared" si="7"/>
        <v>23.755466393087776</v>
      </c>
      <c r="C123" s="4">
        <f t="shared" si="4"/>
        <v>0.0005546218519003639</v>
      </c>
      <c r="D123" s="4">
        <f t="shared" si="5"/>
        <v>0.9993128620620841</v>
      </c>
      <c r="E123" s="11">
        <f t="shared" si="6"/>
        <v>0.9991485385646103</v>
      </c>
    </row>
    <row r="124" spans="2:5" ht="15">
      <c r="B124" s="4">
        <f t="shared" si="7"/>
        <v>24.18532471787177</v>
      </c>
      <c r="C124" s="4">
        <f t="shared" si="4"/>
        <v>0.00040072945892563556</v>
      </c>
      <c r="D124" s="4">
        <f t="shared" si="5"/>
        <v>0.9995165758576158</v>
      </c>
      <c r="E124" s="11">
        <f t="shared" si="6"/>
        <v>0.9993755644584201</v>
      </c>
    </row>
    <row r="125" spans="2:5" ht="15">
      <c r="B125" s="4">
        <f t="shared" si="7"/>
        <v>24.61518304265576</v>
      </c>
      <c r="C125" s="4">
        <f t="shared" si="4"/>
        <v>0.0002866570442929612</v>
      </c>
      <c r="D125" s="4">
        <f t="shared" si="5"/>
        <v>0.9996630707343228</v>
      </c>
      <c r="E125" s="11">
        <f t="shared" si="6"/>
        <v>0.9995444176106034</v>
      </c>
    </row>
    <row r="126" spans="2:5" ht="15">
      <c r="B126" s="4">
        <f t="shared" si="7"/>
        <v>25.045041367439755</v>
      </c>
      <c r="C126" s="4">
        <f t="shared" si="4"/>
        <v>0.00020301635323319577</v>
      </c>
      <c r="D126" s="4">
        <f t="shared" si="5"/>
        <v>0.9997673709209638</v>
      </c>
      <c r="E126" s="11">
        <f t="shared" si="6"/>
        <v>0.999669265457442</v>
      </c>
    </row>
    <row r="127" spans="2:5" ht="15">
      <c r="B127" s="4">
        <f t="shared" si="7"/>
        <v>25.474899692223747</v>
      </c>
      <c r="C127" s="4">
        <f t="shared" si="4"/>
        <v>0.00014234967542416788</v>
      </c>
      <c r="D127" s="4">
        <f t="shared" si="5"/>
        <v>0.9998408914098431</v>
      </c>
      <c r="E127" s="11">
        <f t="shared" si="6"/>
        <v>0.9997610526183092</v>
      </c>
    </row>
    <row r="128" spans="2:5" ht="15">
      <c r="B128" s="4">
        <f t="shared" si="7"/>
        <v>25.90475801700774</v>
      </c>
      <c r="C128" s="4">
        <f t="shared" si="4"/>
        <v>9.881866793302474E-05</v>
      </c>
      <c r="D128" s="4">
        <f t="shared" si="5"/>
        <v>0.9998922002665214</v>
      </c>
      <c r="E128" s="11">
        <f t="shared" si="6"/>
        <v>0.999828164920194</v>
      </c>
    </row>
    <row r="129" spans="2:5" ht="15">
      <c r="B129" s="4">
        <f t="shared" si="7"/>
        <v>26.334616341791733</v>
      </c>
      <c r="C129" s="4">
        <f t="shared" si="4"/>
        <v>6.791701101477321E-05</v>
      </c>
      <c r="D129" s="4">
        <f t="shared" si="5"/>
        <v>0.9999276519560754</v>
      </c>
      <c r="E129" s="11">
        <f t="shared" si="6"/>
        <v>0.9998769774346015</v>
      </c>
    </row>
    <row r="130" spans="2:5" ht="15">
      <c r="B130" s="4">
        <f t="shared" si="7"/>
        <v>26.764474666575726</v>
      </c>
      <c r="C130" s="4">
        <f t="shared" si="4"/>
        <v>4.621417335411642E-05</v>
      </c>
      <c r="D130" s="4">
        <f t="shared" si="5"/>
        <v>0.9999519036559791</v>
      </c>
      <c r="E130" s="11">
        <f t="shared" si="6"/>
        <v>0.9999123004599654</v>
      </c>
    </row>
    <row r="131" spans="2:5" ht="15">
      <c r="B131" s="4">
        <f t="shared" si="7"/>
        <v>27.19433299135972</v>
      </c>
      <c r="C131" s="4">
        <f t="shared" si="4"/>
        <v>3.113356611905514E-05</v>
      </c>
      <c r="D131" s="4">
        <f t="shared" si="5"/>
        <v>0.9999683287581653</v>
      </c>
      <c r="E131" s="11">
        <f t="shared" si="6"/>
        <v>0.9999377377024969</v>
      </c>
    </row>
    <row r="132" spans="2:5" ht="15">
      <c r="B132" s="4">
        <f>$C$13</f>
        <v>5</v>
      </c>
      <c r="C132" s="4">
        <v>0</v>
      </c>
      <c r="D132" s="4">
        <v>0</v>
      </c>
      <c r="E132" s="4">
        <v>0</v>
      </c>
    </row>
    <row r="133" spans="2:5" ht="15">
      <c r="B133" s="4">
        <f>$C$13</f>
        <v>5</v>
      </c>
      <c r="C133" s="4">
        <f>NORMDIST($B133,$C$47,$C$48,FALSE)</f>
        <v>0.04718350922569348</v>
      </c>
      <c r="D133" s="12">
        <f>MAX(D134,E134)</f>
        <v>0.12237946934590282</v>
      </c>
      <c r="E133" s="4"/>
    </row>
    <row r="134" spans="2:7" ht="15">
      <c r="B134" s="4">
        <f>$C$13</f>
        <v>5</v>
      </c>
      <c r="C134" s="4"/>
      <c r="D134" s="4">
        <f>NORMDIST($B134,$C$47,$C$48,TRUE)</f>
        <v>0.12237946934590282</v>
      </c>
      <c r="E134" s="11">
        <f>IF($C$26="","",(IF(B134&gt;=$C$47,1-TDIST((B134-$C$47)/$C$49,$C$26,1),TDIST(($C$47-B134)/$C$49,$C$26,1))))</f>
        <v>0.11824507106112053</v>
      </c>
      <c r="G134" s="1"/>
    </row>
    <row r="135" spans="2:5" ht="15">
      <c r="B135" s="4"/>
      <c r="C135" s="4"/>
      <c r="D135" s="4"/>
      <c r="E135" s="4"/>
    </row>
    <row r="136" spans="2:5" ht="15">
      <c r="B136" s="4"/>
      <c r="C136" s="4"/>
      <c r="D136" s="4"/>
      <c r="E136" s="4"/>
    </row>
    <row r="137" spans="2:5" ht="15">
      <c r="B137" s="4"/>
      <c r="C137" s="4"/>
      <c r="D137" s="4"/>
      <c r="E137" s="4"/>
    </row>
  </sheetData>
  <sheetProtection/>
  <mergeCells count="5">
    <mergeCell ref="B5:E5"/>
    <mergeCell ref="B22:E22"/>
    <mergeCell ref="B24:E24"/>
    <mergeCell ref="B1:E1"/>
    <mergeCell ref="B3:E3"/>
  </mergeCells>
  <hyperlinks>
    <hyperlink ref="D2" r:id="rId1" display="http://woodm.myweb.port.ac.uk/SL/howsure.pdf"/>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CLIP: estimating confidence levels from intervals and p values</dc:title>
  <dc:subject>statistics</dc:subject>
  <dc:creator>Michael Wood</dc:creator>
  <cp:keywords>statistical inference, confidence, p values</cp:keywords>
  <dc:description>For estimating confidence levels from confidence intervals and p values.</dc:description>
  <cp:lastModifiedBy>Michael Wood</cp:lastModifiedBy>
  <dcterms:created xsi:type="dcterms:W3CDTF">2017-08-08T18:06:52Z</dcterms:created>
  <dcterms:modified xsi:type="dcterms:W3CDTF">2019-01-10T11:36:42Z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