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Research\2018\2018 Keratopathy\Review\Review 2\"/>
    </mc:Choice>
  </mc:AlternateContent>
  <bookViews>
    <workbookView xWindow="-180" yWindow="-90" windowWidth="10500" windowHeight="14895"/>
  </bookViews>
  <sheets>
    <sheet name="lesion &amp; normal" sheetId="1" r:id="rId1"/>
  </sheets>
  <calcPr calcId="162913" calcMode="autoNoTable" iterate="1" iterateCount="30" iterateDelta="0.05" calcOnSave="0"/>
</workbook>
</file>

<file path=xl/calcChain.xml><?xml version="1.0" encoding="utf-8"?>
<calcChain xmlns="http://schemas.openxmlformats.org/spreadsheetml/2006/main">
  <c r="E94" i="1" l="1"/>
  <c r="S96" i="1" l="1"/>
  <c r="Q96" i="1"/>
  <c r="O96" i="1"/>
  <c r="S95" i="1"/>
  <c r="Q95" i="1"/>
  <c r="O95" i="1"/>
  <c r="I96" i="1"/>
  <c r="I97" i="1" s="1"/>
  <c r="I95" i="1"/>
  <c r="G96" i="1"/>
  <c r="G95" i="1"/>
  <c r="G97" i="1" s="1"/>
  <c r="E96" i="1"/>
  <c r="E95" i="1"/>
  <c r="O97" i="1" l="1"/>
  <c r="Q97" i="1"/>
  <c r="S97" i="1"/>
  <c r="E97" i="1"/>
  <c r="G94" i="1"/>
  <c r="Q94" i="1"/>
  <c r="S94" i="1"/>
  <c r="I47" i="1"/>
  <c r="I2" i="1"/>
  <c r="I94" i="1"/>
  <c r="O94" i="1" l="1"/>
  <c r="O2" i="1" l="1"/>
  <c r="Q2" i="1"/>
  <c r="S2" i="1"/>
  <c r="O11" i="1"/>
  <c r="Q11" i="1"/>
  <c r="S11" i="1"/>
  <c r="Q20" i="1"/>
  <c r="S20" i="1"/>
  <c r="O29" i="1"/>
  <c r="Q29" i="1"/>
  <c r="S29" i="1"/>
  <c r="O38" i="1"/>
  <c r="Q38" i="1"/>
  <c r="S38" i="1"/>
  <c r="Q47" i="1"/>
  <c r="S47" i="1"/>
  <c r="O56" i="1"/>
  <c r="Q56" i="1"/>
  <c r="S56" i="1"/>
  <c r="O65" i="1"/>
  <c r="Q65" i="1"/>
  <c r="S65" i="1"/>
  <c r="O74" i="1"/>
  <c r="Q74" i="1"/>
  <c r="S74" i="1"/>
  <c r="O83" i="1"/>
  <c r="Q83" i="1"/>
  <c r="S83" i="1"/>
  <c r="E2" i="1"/>
  <c r="I38" i="1"/>
  <c r="I83" i="1"/>
  <c r="I74" i="1"/>
  <c r="I65" i="1"/>
  <c r="I56" i="1"/>
  <c r="I29" i="1"/>
  <c r="I20" i="1"/>
  <c r="I11" i="1"/>
  <c r="G74" i="1"/>
  <c r="G20" i="1"/>
  <c r="G47" i="1"/>
  <c r="G56" i="1"/>
  <c r="G83" i="1"/>
  <c r="G38" i="1"/>
  <c r="G65" i="1"/>
  <c r="E83" i="1"/>
  <c r="E74" i="1"/>
  <c r="E47" i="1"/>
  <c r="E20" i="1"/>
  <c r="E38" i="1"/>
  <c r="E29" i="1"/>
  <c r="E65" i="1"/>
  <c r="E56" i="1"/>
  <c r="E11" i="1"/>
  <c r="G29" i="1"/>
  <c r="G11" i="1"/>
  <c r="G2" i="1"/>
  <c r="Q93" i="1" l="1"/>
  <c r="I93" i="1"/>
  <c r="O93" i="1"/>
  <c r="S93" i="1"/>
  <c r="G93" i="1"/>
  <c r="E93" i="1"/>
</calcChain>
</file>

<file path=xl/comments1.xml><?xml version="1.0" encoding="utf-8"?>
<comments xmlns="http://schemas.openxmlformats.org/spreadsheetml/2006/main">
  <authors>
    <author>Windows User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range from 25 to 1000 [A]; for a Q of 30 (-60 + 90) and a Q range of 0.18818 to 0.040325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range from 25 to 1000 [A]; for a Q of 30 (-60 + 90) and a Q range of 0.18818 to 0.040325</t>
        </r>
      </text>
    </comment>
  </commentList>
</comments>
</file>

<file path=xl/sharedStrings.xml><?xml version="1.0" encoding="utf-8"?>
<sst xmlns="http://schemas.openxmlformats.org/spreadsheetml/2006/main" count="226" uniqueCount="29">
  <si>
    <t>Description</t>
  </si>
  <si>
    <t>d-spacing</t>
  </si>
  <si>
    <t>OI</t>
  </si>
  <si>
    <t>Average Diameter</t>
  </si>
  <si>
    <t>11keV, Lesion A, triton X</t>
  </si>
  <si>
    <t>11keV, Lesion B, triton X</t>
  </si>
  <si>
    <t>Av. d-spacing</t>
  </si>
  <si>
    <t>Av. OI</t>
  </si>
  <si>
    <t>Lesion 1A</t>
  </si>
  <si>
    <t>Lesion 1B</t>
  </si>
  <si>
    <t>Lesion 2A</t>
  </si>
  <si>
    <t>Lesion 2B</t>
  </si>
  <si>
    <t>11keV, Lesion C, triton X</t>
  </si>
  <si>
    <t>Lesion 1C</t>
  </si>
  <si>
    <t>Average</t>
  </si>
  <si>
    <t>St Dev</t>
  </si>
  <si>
    <t>Normal 1A</t>
  </si>
  <si>
    <t>Normal 1B</t>
  </si>
  <si>
    <t>Normal 2A</t>
  </si>
  <si>
    <t>Normal 2B</t>
  </si>
  <si>
    <t>Normal 3A</t>
  </si>
  <si>
    <t>Normal 3B</t>
  </si>
  <si>
    <t>11keV, Normal A, triton X</t>
  </si>
  <si>
    <t>11keV, Normal B, triton X</t>
  </si>
  <si>
    <t>Fibril Diameter [nm]</t>
  </si>
  <si>
    <t>Case</t>
  </si>
  <si>
    <t>Quartile 1</t>
  </si>
  <si>
    <t>Interquartile range</t>
  </si>
  <si>
    <t>Quartile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</si>
</sst>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1" fillId="3" borderId="0" xfId="1" applyFill="1"/>
    <xf numFmtId="0" fontId="5" fillId="3" borderId="0" xfId="0" applyFont="1" applyFill="1"/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" fontId="0" fillId="0" borderId="0" xfId="0" applyNumberFormat="1"/>
    <xf numFmtId="2" fontId="0" fillId="0" borderId="2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2" fontId="0" fillId="0" borderId="0" xfId="0" applyNumberFormat="1" applyBorder="1"/>
    <xf numFmtId="0" fontId="7" fillId="0" borderId="0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9" xfId="0" applyBorder="1"/>
    <xf numFmtId="0" fontId="0" fillId="0" borderId="7" xfId="0" applyBorder="1"/>
    <xf numFmtId="0" fontId="0" fillId="0" borderId="7" xfId="0" applyFill="1" applyBorder="1"/>
    <xf numFmtId="0" fontId="0" fillId="0" borderId="8" xfId="0" applyBorder="1"/>
    <xf numFmtId="0" fontId="1" fillId="3" borderId="11" xfId="1" applyFill="1" applyBorder="1"/>
    <xf numFmtId="0" fontId="0" fillId="0" borderId="12" xfId="0" applyBorder="1"/>
    <xf numFmtId="0" fontId="0" fillId="0" borderId="11" xfId="0" applyBorder="1"/>
    <xf numFmtId="0" fontId="5" fillId="3" borderId="11" xfId="0" applyFont="1" applyFill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1" fillId="3" borderId="13" xfId="1" applyFill="1" applyBorder="1"/>
    <xf numFmtId="0" fontId="5" fillId="3" borderId="14" xfId="0" applyFont="1" applyFill="1" applyBorder="1"/>
    <xf numFmtId="0" fontId="1" fillId="3" borderId="0" xfId="1" applyFill="1" applyBorder="1" applyAlignment="1">
      <alignment horizontal="left"/>
    </xf>
    <xf numFmtId="165" fontId="1" fillId="3" borderId="0" xfId="1" applyNumberFormat="1" applyFill="1" applyBorder="1" applyAlignment="1">
      <alignment horizontal="center"/>
    </xf>
    <xf numFmtId="0" fontId="1" fillId="3" borderId="0" xfId="1" applyFill="1" applyBorder="1"/>
    <xf numFmtId="166" fontId="1" fillId="3" borderId="0" xfId="1" applyNumberFormat="1" applyFill="1" applyBorder="1" applyAlignment="1">
      <alignment horizontal="center"/>
    </xf>
    <xf numFmtId="0" fontId="5" fillId="3" borderId="0" xfId="0" applyFont="1" applyFill="1" applyBorder="1"/>
    <xf numFmtId="1" fontId="1" fillId="0" borderId="0" xfId="1" applyNumberFormat="1" applyBorder="1" applyAlignment="1">
      <alignment horizontal="center"/>
    </xf>
    <xf numFmtId="2" fontId="1" fillId="3" borderId="0" xfId="1" applyNumberForma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165" fontId="8" fillId="3" borderId="0" xfId="1" applyNumberFormat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166" fontId="8" fillId="3" borderId="0" xfId="1" applyNumberFormat="1" applyFont="1" applyFill="1" applyBorder="1" applyAlignment="1">
      <alignment horizontal="center"/>
    </xf>
    <xf numFmtId="0" fontId="9" fillId="0" borderId="0" xfId="0" applyFont="1" applyBorder="1"/>
    <xf numFmtId="0" fontId="8" fillId="3" borderId="0" xfId="1" applyFont="1" applyFill="1" applyBorder="1"/>
    <xf numFmtId="2" fontId="8" fillId="3" borderId="0" xfId="1" applyNumberFormat="1" applyFont="1" applyFill="1" applyBorder="1"/>
    <xf numFmtId="166" fontId="1" fillId="3" borderId="0" xfId="1" applyNumberFormat="1" applyFill="1" applyBorder="1"/>
    <xf numFmtId="2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1"/>
  <sheetViews>
    <sheetView tabSelected="1" zoomScale="70" zoomScaleNormal="70" workbookViewId="0">
      <selection activeCell="F103" sqref="F103"/>
    </sheetView>
  </sheetViews>
  <sheetFormatPr defaultRowHeight="15" x14ac:dyDescent="0.25"/>
  <cols>
    <col min="1" max="1" width="12.42578125" customWidth="1"/>
    <col min="2" max="2" width="24.7109375" customWidth="1"/>
    <col min="3" max="3" width="10.7109375" customWidth="1"/>
    <col min="4" max="4" width="19.42578125" customWidth="1"/>
    <col min="5" max="5" width="17.7109375" customWidth="1"/>
    <col min="8" max="8" width="25.5703125" style="25" customWidth="1"/>
    <col min="9" max="9" width="17.7109375" style="25" customWidth="1"/>
    <col min="10" max="10" width="2.7109375" style="4" customWidth="1"/>
    <col min="11" max="11" width="9.140625" style="4"/>
    <col min="12" max="12" width="30.42578125" style="4" bestFit="1" customWidth="1"/>
    <col min="13" max="13" width="11.28515625" customWidth="1"/>
    <col min="14" max="14" width="14" customWidth="1"/>
    <col min="15" max="15" width="18" customWidth="1"/>
    <col min="18" max="18" width="24.42578125" customWidth="1"/>
    <col min="19" max="19" width="16.7109375" customWidth="1"/>
    <col min="24" max="24" width="16.140625" customWidth="1"/>
    <col min="25" max="25" width="19" customWidth="1"/>
    <col min="26" max="26" width="14.85546875" customWidth="1"/>
  </cols>
  <sheetData>
    <row r="1" spans="1:23" ht="30.75" thickBot="1" x14ac:dyDescent="0.3">
      <c r="A1" s="1" t="s">
        <v>25</v>
      </c>
      <c r="B1" s="94" t="s">
        <v>0</v>
      </c>
      <c r="C1" s="94"/>
      <c r="D1" s="1" t="s">
        <v>1</v>
      </c>
      <c r="E1" s="1" t="s">
        <v>6</v>
      </c>
      <c r="F1" s="1" t="s">
        <v>2</v>
      </c>
      <c r="G1" s="3" t="s">
        <v>7</v>
      </c>
      <c r="H1" s="1" t="s">
        <v>24</v>
      </c>
      <c r="I1" s="1" t="s">
        <v>3</v>
      </c>
      <c r="K1" s="2" t="s">
        <v>25</v>
      </c>
      <c r="L1" s="94" t="s">
        <v>0</v>
      </c>
      <c r="M1" s="94"/>
      <c r="N1" s="2" t="s">
        <v>1</v>
      </c>
      <c r="O1" s="2" t="s">
        <v>6</v>
      </c>
      <c r="P1" s="2" t="s">
        <v>2</v>
      </c>
      <c r="Q1" s="3" t="s">
        <v>7</v>
      </c>
      <c r="R1" s="2" t="s">
        <v>24</v>
      </c>
      <c r="S1" s="2" t="s">
        <v>3</v>
      </c>
    </row>
    <row r="2" spans="1:23" ht="15" customHeight="1" x14ac:dyDescent="0.25">
      <c r="A2" s="95">
        <v>2</v>
      </c>
      <c r="B2" s="63" t="s">
        <v>4</v>
      </c>
      <c r="C2" s="95" t="s">
        <v>8</v>
      </c>
      <c r="D2" s="26">
        <v>63.02</v>
      </c>
      <c r="E2" s="120">
        <f>AVERAGE(D2:D10)</f>
        <v>63.058888888888887</v>
      </c>
      <c r="F2" s="28">
        <v>0.51600000000000001</v>
      </c>
      <c r="G2" s="124">
        <f>AVERAGE(F2:F3,F5,F7,F8,F9)</f>
        <v>0.40695000000000009</v>
      </c>
      <c r="H2" s="41">
        <v>48.968000000000004</v>
      </c>
      <c r="I2" s="105">
        <f>AVERAGE(H2:H10)</f>
        <v>49.61955555555555</v>
      </c>
      <c r="K2" s="95">
        <v>2</v>
      </c>
      <c r="L2" s="68" t="s">
        <v>22</v>
      </c>
      <c r="M2" s="95" t="s">
        <v>16</v>
      </c>
      <c r="N2" s="24">
        <v>65.02</v>
      </c>
      <c r="O2" s="98">
        <f>AVERAGE(N2:N10)</f>
        <v>65.027777777777771</v>
      </c>
      <c r="P2" s="22">
        <v>0.30300000000000005</v>
      </c>
      <c r="Q2" s="100">
        <f>AVERAGE(P2:P3,P5,P7,P8,P9)</f>
        <v>0.27728333333333333</v>
      </c>
      <c r="R2" s="42">
        <v>38.302999999999997</v>
      </c>
      <c r="S2" s="106">
        <f>AVERAGE(R2:R10)</f>
        <v>37.74433333333333</v>
      </c>
      <c r="W2" s="40"/>
    </row>
    <row r="3" spans="1:23" x14ac:dyDescent="0.25">
      <c r="A3" s="96"/>
      <c r="B3" s="64" t="s">
        <v>4</v>
      </c>
      <c r="C3" s="96"/>
      <c r="D3" s="24">
        <v>63.07</v>
      </c>
      <c r="E3" s="98"/>
      <c r="F3" s="22">
        <v>0.41060000000000002</v>
      </c>
      <c r="G3" s="100"/>
      <c r="H3" s="42">
        <v>49.281999999999996</v>
      </c>
      <c r="I3" s="106"/>
      <c r="K3" s="96"/>
      <c r="L3" s="69" t="s">
        <v>22</v>
      </c>
      <c r="M3" s="96"/>
      <c r="N3" s="24">
        <v>65.12</v>
      </c>
      <c r="O3" s="98"/>
      <c r="P3" s="22">
        <v>0.29759999999999998</v>
      </c>
      <c r="Q3" s="100"/>
      <c r="R3" s="42">
        <v>37.617000000000004</v>
      </c>
      <c r="S3" s="106"/>
      <c r="W3" s="40"/>
    </row>
    <row r="4" spans="1:23" x14ac:dyDescent="0.25">
      <c r="A4" s="96"/>
      <c r="B4" s="64" t="s">
        <v>4</v>
      </c>
      <c r="C4" s="96"/>
      <c r="D4" s="15">
        <v>63.02</v>
      </c>
      <c r="E4" s="98"/>
      <c r="F4" s="29">
        <v>0.37969999999999998</v>
      </c>
      <c r="G4" s="100"/>
      <c r="H4" s="42">
        <v>51.254999999999995</v>
      </c>
      <c r="I4" s="106"/>
      <c r="K4" s="96"/>
      <c r="L4" s="69" t="s">
        <v>22</v>
      </c>
      <c r="M4" s="96"/>
      <c r="N4" s="15">
        <v>64.98</v>
      </c>
      <c r="O4" s="98"/>
      <c r="P4" s="29">
        <v>0.26669999999999999</v>
      </c>
      <c r="Q4" s="100"/>
      <c r="R4" s="42">
        <v>37.589999999999996</v>
      </c>
      <c r="S4" s="106"/>
      <c r="W4" s="40"/>
    </row>
    <row r="5" spans="1:23" x14ac:dyDescent="0.25">
      <c r="A5" s="96"/>
      <c r="B5" s="64" t="s">
        <v>4</v>
      </c>
      <c r="C5" s="96"/>
      <c r="D5" s="24">
        <v>63.01</v>
      </c>
      <c r="E5" s="98"/>
      <c r="F5" s="29">
        <v>0.46210000000000001</v>
      </c>
      <c r="G5" s="100"/>
      <c r="H5" s="42">
        <v>49.325000000000003</v>
      </c>
      <c r="I5" s="106"/>
      <c r="K5" s="96"/>
      <c r="L5" s="69" t="s">
        <v>22</v>
      </c>
      <c r="M5" s="96"/>
      <c r="N5" s="24">
        <v>65.099999999999994</v>
      </c>
      <c r="O5" s="98"/>
      <c r="P5" s="29">
        <v>0.24910000000000002</v>
      </c>
      <c r="Q5" s="100"/>
      <c r="R5" s="42">
        <v>37.659999999999997</v>
      </c>
      <c r="S5" s="106"/>
      <c r="W5" s="40"/>
    </row>
    <row r="6" spans="1:23" x14ac:dyDescent="0.25">
      <c r="A6" s="96"/>
      <c r="B6" s="64" t="s">
        <v>4</v>
      </c>
      <c r="C6" s="96"/>
      <c r="D6" s="24">
        <v>63.14</v>
      </c>
      <c r="E6" s="98"/>
      <c r="F6" s="29">
        <v>0.38179999999999997</v>
      </c>
      <c r="G6" s="100"/>
      <c r="H6" s="42">
        <v>48.755000000000003</v>
      </c>
      <c r="I6" s="106"/>
      <c r="K6" s="96"/>
      <c r="L6" s="69" t="s">
        <v>22</v>
      </c>
      <c r="M6" s="96"/>
      <c r="N6" s="24">
        <v>65.099999999999994</v>
      </c>
      <c r="O6" s="98"/>
      <c r="P6" s="29">
        <v>0.26879999999999998</v>
      </c>
      <c r="Q6" s="100"/>
      <c r="R6" s="42">
        <v>35.089999999999996</v>
      </c>
      <c r="S6" s="106"/>
      <c r="W6" s="40"/>
    </row>
    <row r="7" spans="1:23" x14ac:dyDescent="0.25">
      <c r="A7" s="96"/>
      <c r="B7" s="64" t="s">
        <v>4</v>
      </c>
      <c r="C7" s="96"/>
      <c r="D7" s="24">
        <v>63.04</v>
      </c>
      <c r="E7" s="98"/>
      <c r="F7" s="29">
        <v>0.29970000000000002</v>
      </c>
      <c r="G7" s="100"/>
      <c r="H7" s="42">
        <v>50.55</v>
      </c>
      <c r="I7" s="106"/>
      <c r="K7" s="96"/>
      <c r="L7" s="69" t="s">
        <v>22</v>
      </c>
      <c r="M7" s="96"/>
      <c r="N7" s="24">
        <v>65.05</v>
      </c>
      <c r="O7" s="98"/>
      <c r="P7" s="29">
        <v>0.28670000000000001</v>
      </c>
      <c r="Q7" s="100"/>
      <c r="R7" s="42">
        <v>37.589999999999996</v>
      </c>
      <c r="S7" s="106"/>
      <c r="W7" s="40"/>
    </row>
    <row r="8" spans="1:23" x14ac:dyDescent="0.25">
      <c r="A8" s="96"/>
      <c r="B8" s="64" t="s">
        <v>4</v>
      </c>
      <c r="C8" s="96"/>
      <c r="D8" s="24">
        <v>63.2</v>
      </c>
      <c r="E8" s="98"/>
      <c r="F8" s="29">
        <v>0.38919999999999999</v>
      </c>
      <c r="G8" s="100"/>
      <c r="H8" s="42">
        <v>52.281999999999996</v>
      </c>
      <c r="I8" s="106"/>
      <c r="K8" s="96"/>
      <c r="L8" s="69" t="s">
        <v>22</v>
      </c>
      <c r="M8" s="96"/>
      <c r="N8" s="24">
        <v>64.87</v>
      </c>
      <c r="O8" s="98"/>
      <c r="P8" s="29">
        <v>0.2762</v>
      </c>
      <c r="Q8" s="100"/>
      <c r="R8" s="42">
        <v>39.020000000000003</v>
      </c>
      <c r="S8" s="106"/>
      <c r="W8" s="40"/>
    </row>
    <row r="9" spans="1:23" x14ac:dyDescent="0.25">
      <c r="A9" s="96"/>
      <c r="B9" s="64" t="s">
        <v>4</v>
      </c>
      <c r="C9" s="96"/>
      <c r="D9" s="24">
        <v>63.02</v>
      </c>
      <c r="E9" s="98"/>
      <c r="F9" s="29">
        <v>0.36409999999999998</v>
      </c>
      <c r="G9" s="100"/>
      <c r="H9" s="42">
        <v>47.904000000000003</v>
      </c>
      <c r="I9" s="106"/>
      <c r="K9" s="96"/>
      <c r="L9" s="69" t="s">
        <v>22</v>
      </c>
      <c r="M9" s="96"/>
      <c r="N9" s="24">
        <v>65.09</v>
      </c>
      <c r="O9" s="98"/>
      <c r="P9" s="29">
        <v>0.25109999999999999</v>
      </c>
      <c r="Q9" s="100"/>
      <c r="R9" s="42">
        <v>39.238999999999997</v>
      </c>
      <c r="S9" s="106"/>
      <c r="W9" s="40"/>
    </row>
    <row r="10" spans="1:23" x14ac:dyDescent="0.25">
      <c r="A10" s="97"/>
      <c r="B10" s="65" t="s">
        <v>4</v>
      </c>
      <c r="C10" s="97"/>
      <c r="D10" s="23">
        <v>63.01</v>
      </c>
      <c r="E10" s="99"/>
      <c r="F10" s="30">
        <v>0.3301</v>
      </c>
      <c r="G10" s="101"/>
      <c r="H10" s="43">
        <v>48.255000000000003</v>
      </c>
      <c r="I10" s="107"/>
      <c r="K10" s="97"/>
      <c r="L10" s="70" t="s">
        <v>22</v>
      </c>
      <c r="M10" s="97"/>
      <c r="N10" s="23">
        <v>64.92</v>
      </c>
      <c r="O10" s="99"/>
      <c r="P10" s="30">
        <v>0.31709999999999999</v>
      </c>
      <c r="Q10" s="101"/>
      <c r="R10" s="43">
        <v>37.589999999999996</v>
      </c>
      <c r="S10" s="107"/>
      <c r="W10" s="40"/>
    </row>
    <row r="11" spans="1:23" ht="15" customHeight="1" x14ac:dyDescent="0.25">
      <c r="A11" s="102">
        <v>2</v>
      </c>
      <c r="B11" s="66" t="s">
        <v>5</v>
      </c>
      <c r="C11" s="102" t="s">
        <v>9</v>
      </c>
      <c r="D11" s="27">
        <v>63.41</v>
      </c>
      <c r="E11" s="103">
        <f>AVERAGE(D11:D19)</f>
        <v>63.382222222222225</v>
      </c>
      <c r="F11" s="21">
        <v>0.45079999999999998</v>
      </c>
      <c r="G11" s="104">
        <f>AVERAGE(F11:F14, F16:F19)</f>
        <v>0.41428750000000003</v>
      </c>
      <c r="H11" s="44">
        <v>50.507999999999996</v>
      </c>
      <c r="I11" s="105">
        <f>AVERAGE(H11:H19)</f>
        <v>51.00311111111111</v>
      </c>
      <c r="K11" s="102">
        <v>2</v>
      </c>
      <c r="L11" s="72" t="s">
        <v>23</v>
      </c>
      <c r="M11" s="102" t="s">
        <v>17</v>
      </c>
      <c r="N11" s="27">
        <v>64.81</v>
      </c>
      <c r="O11" s="103">
        <f>AVERAGE(N11:N19)</f>
        <v>65.003333333333345</v>
      </c>
      <c r="P11" s="21">
        <v>0.23779999999999998</v>
      </c>
      <c r="Q11" s="104">
        <f>AVERAGE(P11:P19)</f>
        <v>0.27829999999999999</v>
      </c>
      <c r="R11" s="44">
        <v>36.842999999999996</v>
      </c>
      <c r="S11" s="105">
        <f>AVERAGE(R11:R19)</f>
        <v>36.56033333333334</v>
      </c>
      <c r="W11" s="40"/>
    </row>
    <row r="12" spans="1:23" x14ac:dyDescent="0.25">
      <c r="A12" s="96"/>
      <c r="B12" s="64" t="s">
        <v>5</v>
      </c>
      <c r="C12" s="96"/>
      <c r="D12" s="12">
        <v>63.55</v>
      </c>
      <c r="E12" s="98"/>
      <c r="F12" s="22">
        <v>0.38990000000000002</v>
      </c>
      <c r="G12" s="100"/>
      <c r="H12" s="42">
        <v>50.748000000000005</v>
      </c>
      <c r="I12" s="106"/>
      <c r="K12" s="96"/>
      <c r="L12" s="69" t="s">
        <v>23</v>
      </c>
      <c r="M12" s="96"/>
      <c r="N12" s="12">
        <v>64.790000000000006</v>
      </c>
      <c r="O12" s="98"/>
      <c r="P12" s="22">
        <v>0.27689999999999998</v>
      </c>
      <c r="Q12" s="100"/>
      <c r="R12" s="42">
        <v>37.083000000000006</v>
      </c>
      <c r="S12" s="106"/>
      <c r="W12" s="40"/>
    </row>
    <row r="13" spans="1:23" x14ac:dyDescent="0.25">
      <c r="A13" s="96"/>
      <c r="B13" s="64" t="s">
        <v>5</v>
      </c>
      <c r="C13" s="96"/>
      <c r="D13" s="12">
        <v>63.32</v>
      </c>
      <c r="E13" s="98"/>
      <c r="F13" s="31">
        <v>0.46750000000000003</v>
      </c>
      <c r="G13" s="100"/>
      <c r="H13" s="42">
        <v>46.573999999999998</v>
      </c>
      <c r="I13" s="106"/>
      <c r="K13" s="96"/>
      <c r="L13" s="69" t="s">
        <v>23</v>
      </c>
      <c r="M13" s="96"/>
      <c r="N13" s="12">
        <v>65.400000000000006</v>
      </c>
      <c r="O13" s="98"/>
      <c r="P13" s="31">
        <v>0.25450000000000006</v>
      </c>
      <c r="Q13" s="100"/>
      <c r="R13" s="42">
        <v>32.909000000000006</v>
      </c>
      <c r="S13" s="106"/>
      <c r="W13" s="40"/>
    </row>
    <row r="14" spans="1:23" x14ac:dyDescent="0.25">
      <c r="A14" s="96"/>
      <c r="B14" s="64" t="s">
        <v>5</v>
      </c>
      <c r="C14" s="96"/>
      <c r="D14" s="12">
        <v>63.31</v>
      </c>
      <c r="E14" s="98"/>
      <c r="F14" s="31">
        <v>0.37219999999999998</v>
      </c>
      <c r="G14" s="100"/>
      <c r="H14" s="42">
        <v>50.905999999999999</v>
      </c>
      <c r="I14" s="106"/>
      <c r="K14" s="96"/>
      <c r="L14" s="69" t="s">
        <v>23</v>
      </c>
      <c r="M14" s="96"/>
      <c r="N14" s="12">
        <v>64.94</v>
      </c>
      <c r="O14" s="98"/>
      <c r="P14" s="31">
        <v>0.25919999999999999</v>
      </c>
      <c r="Q14" s="100"/>
      <c r="R14" s="42">
        <v>37.241</v>
      </c>
      <c r="S14" s="106"/>
      <c r="W14" s="40"/>
    </row>
    <row r="15" spans="1:23" x14ac:dyDescent="0.25">
      <c r="A15" s="96"/>
      <c r="B15" s="64" t="s">
        <v>5</v>
      </c>
      <c r="C15" s="96"/>
      <c r="D15" s="12">
        <v>63.41</v>
      </c>
      <c r="E15" s="98"/>
      <c r="F15" s="33">
        <v>0.75739999999999996</v>
      </c>
      <c r="G15" s="100"/>
      <c r="H15" s="42">
        <v>53.485999999999997</v>
      </c>
      <c r="I15" s="106"/>
      <c r="K15" s="96"/>
      <c r="L15" s="69" t="s">
        <v>23</v>
      </c>
      <c r="M15" s="96"/>
      <c r="N15" s="12">
        <v>65.16</v>
      </c>
      <c r="O15" s="98"/>
      <c r="P15" s="31">
        <v>0.28439999999999999</v>
      </c>
      <c r="Q15" s="100"/>
      <c r="R15" s="42">
        <v>36.821000000000005</v>
      </c>
      <c r="S15" s="106"/>
      <c r="W15" s="40"/>
    </row>
    <row r="16" spans="1:23" x14ac:dyDescent="0.25">
      <c r="A16" s="96"/>
      <c r="B16" s="64" t="s">
        <v>5</v>
      </c>
      <c r="C16" s="96"/>
      <c r="D16" s="14">
        <v>63.42</v>
      </c>
      <c r="E16" s="98"/>
      <c r="F16" s="31">
        <v>0.42059999999999997</v>
      </c>
      <c r="G16" s="100"/>
      <c r="H16" s="42">
        <v>50.754000000000005</v>
      </c>
      <c r="I16" s="106"/>
      <c r="K16" s="96"/>
      <c r="L16" s="69" t="s">
        <v>23</v>
      </c>
      <c r="M16" s="96"/>
      <c r="N16" s="14">
        <v>65.09</v>
      </c>
      <c r="O16" s="98"/>
      <c r="P16" s="31">
        <v>0.29759999999999998</v>
      </c>
      <c r="Q16" s="100"/>
      <c r="R16" s="42">
        <v>37.088999999999999</v>
      </c>
      <c r="S16" s="106"/>
      <c r="W16" s="40"/>
    </row>
    <row r="17" spans="1:26" x14ac:dyDescent="0.25">
      <c r="A17" s="96"/>
      <c r="B17" s="64" t="s">
        <v>5</v>
      </c>
      <c r="C17" s="96"/>
      <c r="D17" s="12">
        <v>63.29</v>
      </c>
      <c r="E17" s="98"/>
      <c r="F17" s="31">
        <v>0.52339999999999998</v>
      </c>
      <c r="G17" s="100"/>
      <c r="H17" s="42">
        <v>54.018999999999998</v>
      </c>
      <c r="I17" s="106"/>
      <c r="K17" s="96"/>
      <c r="L17" s="69" t="s">
        <v>23</v>
      </c>
      <c r="M17" s="96"/>
      <c r="N17" s="12">
        <v>64.989999999999995</v>
      </c>
      <c r="O17" s="98"/>
      <c r="P17" s="31">
        <v>0.31040000000000001</v>
      </c>
      <c r="Q17" s="100"/>
      <c r="R17" s="42">
        <v>36.353999999999999</v>
      </c>
      <c r="S17" s="106"/>
      <c r="W17" s="40"/>
    </row>
    <row r="18" spans="1:26" x14ac:dyDescent="0.25">
      <c r="A18" s="96"/>
      <c r="B18" s="64" t="s">
        <v>5</v>
      </c>
      <c r="C18" s="96"/>
      <c r="D18" s="12">
        <v>63.32</v>
      </c>
      <c r="E18" s="98"/>
      <c r="F18" s="31">
        <v>0.3332</v>
      </c>
      <c r="G18" s="100"/>
      <c r="H18" s="42">
        <v>51.395000000000003</v>
      </c>
      <c r="I18" s="106"/>
      <c r="K18" s="96"/>
      <c r="L18" s="69" t="s">
        <v>23</v>
      </c>
      <c r="M18" s="96"/>
      <c r="N18" s="12">
        <v>64.86</v>
      </c>
      <c r="O18" s="98"/>
      <c r="P18" s="31">
        <v>0.2402</v>
      </c>
      <c r="Q18" s="100"/>
      <c r="R18" s="42">
        <v>37.730000000000004</v>
      </c>
      <c r="S18" s="106"/>
      <c r="W18" s="40"/>
    </row>
    <row r="19" spans="1:26" x14ac:dyDescent="0.25">
      <c r="A19" s="97"/>
      <c r="B19" s="65" t="s">
        <v>5</v>
      </c>
      <c r="C19" s="97"/>
      <c r="D19" s="19">
        <v>63.41</v>
      </c>
      <c r="E19" s="99"/>
      <c r="F19" s="23">
        <v>0.35670000000000002</v>
      </c>
      <c r="G19" s="101"/>
      <c r="H19" s="43">
        <v>50.637999999999998</v>
      </c>
      <c r="I19" s="107"/>
      <c r="K19" s="97"/>
      <c r="L19" s="70" t="s">
        <v>23</v>
      </c>
      <c r="M19" s="97"/>
      <c r="N19" s="19">
        <v>64.989999999999995</v>
      </c>
      <c r="O19" s="99"/>
      <c r="P19" s="23">
        <v>0.34370000000000001</v>
      </c>
      <c r="Q19" s="101"/>
      <c r="R19" s="43">
        <v>36.972999999999999</v>
      </c>
      <c r="S19" s="107"/>
      <c r="W19" s="40"/>
    </row>
    <row r="20" spans="1:26" x14ac:dyDescent="0.25">
      <c r="A20" s="102">
        <v>2</v>
      </c>
      <c r="B20" s="66" t="s">
        <v>12</v>
      </c>
      <c r="C20" s="102" t="s">
        <v>13</v>
      </c>
      <c r="D20" s="18">
        <v>63.32</v>
      </c>
      <c r="E20" s="103">
        <f>AVERAGE(D20:D28)</f>
        <v>63.337777777777774</v>
      </c>
      <c r="F20" s="21">
        <v>0.40089999999999998</v>
      </c>
      <c r="G20" s="104">
        <f>AVERAGE(F20:F23, F25:F28)</f>
        <v>0.43467500000000009</v>
      </c>
      <c r="H20" s="44">
        <v>50.754000000000005</v>
      </c>
      <c r="I20" s="105">
        <f>AVERAGE(H20:H28)</f>
        <v>48.404666666666671</v>
      </c>
      <c r="J20" s="13"/>
      <c r="K20" s="102">
        <v>2</v>
      </c>
      <c r="L20" s="72" t="s">
        <v>22</v>
      </c>
      <c r="M20" s="102" t="s">
        <v>16</v>
      </c>
      <c r="N20" s="18">
        <v>65.25</v>
      </c>
      <c r="O20" s="103">
        <v>65.099999999999994</v>
      </c>
      <c r="P20" s="21">
        <v>0.28789999999999999</v>
      </c>
      <c r="Q20" s="104">
        <f>AVERAGE(P20:P23, P25:P28)</f>
        <v>0.275175</v>
      </c>
      <c r="R20" s="44">
        <v>37.088999999999999</v>
      </c>
      <c r="S20" s="105">
        <f>AVERAGE(R20:R28)</f>
        <v>34.850888888888882</v>
      </c>
      <c r="W20" s="40"/>
    </row>
    <row r="21" spans="1:26" x14ac:dyDescent="0.25">
      <c r="A21" s="96"/>
      <c r="B21" s="64" t="s">
        <v>12</v>
      </c>
      <c r="C21" s="96"/>
      <c r="D21" s="12">
        <v>63.49</v>
      </c>
      <c r="E21" s="98"/>
      <c r="F21" s="22">
        <v>0.48330000000000001</v>
      </c>
      <c r="G21" s="100"/>
      <c r="H21" s="42">
        <v>46.753999999999998</v>
      </c>
      <c r="I21" s="106"/>
      <c r="J21" s="13"/>
      <c r="K21" s="96"/>
      <c r="L21" s="69" t="s">
        <v>22</v>
      </c>
      <c r="M21" s="96"/>
      <c r="N21" s="12">
        <v>65.2</v>
      </c>
      <c r="O21" s="98"/>
      <c r="P21" s="22">
        <v>0.27029999999999998</v>
      </c>
      <c r="Q21" s="100"/>
      <c r="R21" s="42">
        <v>33.088999999999999</v>
      </c>
      <c r="S21" s="106"/>
      <c r="W21" s="40"/>
    </row>
    <row r="22" spans="1:26" x14ac:dyDescent="0.25">
      <c r="A22" s="96"/>
      <c r="B22" s="64" t="s">
        <v>12</v>
      </c>
      <c r="C22" s="96"/>
      <c r="D22" s="14">
        <v>63.32</v>
      </c>
      <c r="E22" s="98"/>
      <c r="F22" s="22">
        <v>0.503</v>
      </c>
      <c r="G22" s="100"/>
      <c r="H22" s="42">
        <v>50.573999999999998</v>
      </c>
      <c r="I22" s="106"/>
      <c r="J22" s="13"/>
      <c r="K22" s="96"/>
      <c r="L22" s="69" t="s">
        <v>22</v>
      </c>
      <c r="M22" s="96"/>
      <c r="N22" s="14">
        <v>65.45</v>
      </c>
      <c r="O22" s="98"/>
      <c r="P22" s="22">
        <v>0.29000000000000004</v>
      </c>
      <c r="Q22" s="100"/>
      <c r="R22" s="42">
        <v>36.908999999999999</v>
      </c>
      <c r="S22" s="106"/>
      <c r="W22" s="40"/>
    </row>
    <row r="23" spans="1:26" x14ac:dyDescent="0.25">
      <c r="A23" s="96"/>
      <c r="B23" s="64" t="s">
        <v>12</v>
      </c>
      <c r="C23" s="96"/>
      <c r="D23" s="12">
        <v>63.19</v>
      </c>
      <c r="E23" s="98"/>
      <c r="F23" s="22">
        <v>0.32090000000000002</v>
      </c>
      <c r="G23" s="100"/>
      <c r="H23" s="42">
        <v>34.905999999999999</v>
      </c>
      <c r="I23" s="106"/>
      <c r="J23" s="13"/>
      <c r="K23" s="96"/>
      <c r="L23" s="69" t="s">
        <v>22</v>
      </c>
      <c r="M23" s="96"/>
      <c r="N23" s="12">
        <v>65.34</v>
      </c>
      <c r="O23" s="98"/>
      <c r="P23" s="22">
        <v>0.24790000000000001</v>
      </c>
      <c r="Q23" s="100"/>
      <c r="R23" s="42">
        <v>31.240999999999996</v>
      </c>
      <c r="S23" s="106"/>
      <c r="W23" s="40"/>
    </row>
    <row r="24" spans="1:26" x14ac:dyDescent="0.25">
      <c r="A24" s="96"/>
      <c r="B24" s="64" t="s">
        <v>12</v>
      </c>
      <c r="C24" s="96"/>
      <c r="D24" s="12">
        <v>63.32</v>
      </c>
      <c r="E24" s="98"/>
      <c r="F24" s="22">
        <v>0.41039999999999999</v>
      </c>
      <c r="G24" s="100"/>
      <c r="H24" s="42">
        <v>50.486000000000004</v>
      </c>
      <c r="I24" s="106"/>
      <c r="J24" s="13"/>
      <c r="K24" s="96"/>
      <c r="L24" s="69" t="s">
        <v>22</v>
      </c>
      <c r="M24" s="96"/>
      <c r="N24" s="12">
        <v>65.17</v>
      </c>
      <c r="O24" s="98"/>
      <c r="P24" s="22">
        <v>0.2974</v>
      </c>
      <c r="Q24" s="100"/>
      <c r="R24" s="42">
        <v>36.821000000000005</v>
      </c>
      <c r="S24" s="106"/>
      <c r="W24" s="40"/>
    </row>
    <row r="25" spans="1:26" x14ac:dyDescent="0.25">
      <c r="A25" s="96"/>
      <c r="B25" s="64" t="s">
        <v>12</v>
      </c>
      <c r="C25" s="96"/>
      <c r="D25" s="12">
        <v>63.39</v>
      </c>
      <c r="E25" s="98"/>
      <c r="F25" s="22">
        <v>0.41110000000000002</v>
      </c>
      <c r="G25" s="100"/>
      <c r="H25" s="42">
        <v>43.754000000000005</v>
      </c>
      <c r="I25" s="106"/>
      <c r="J25" s="13"/>
      <c r="K25" s="96"/>
      <c r="L25" s="69" t="s">
        <v>22</v>
      </c>
      <c r="M25" s="96"/>
      <c r="N25" s="12">
        <v>65.27000000000001</v>
      </c>
      <c r="O25" s="98"/>
      <c r="P25" s="22">
        <v>0.29809999999999998</v>
      </c>
      <c r="Q25" s="100"/>
      <c r="R25" s="42">
        <v>31.09</v>
      </c>
      <c r="S25" s="106"/>
      <c r="W25" s="40"/>
    </row>
    <row r="26" spans="1:26" x14ac:dyDescent="0.25">
      <c r="A26" s="96"/>
      <c r="B26" s="64" t="s">
        <v>12</v>
      </c>
      <c r="C26" s="96"/>
      <c r="D26" s="12">
        <v>63.32</v>
      </c>
      <c r="E26" s="98"/>
      <c r="F26" s="22">
        <v>0.48870000000000002</v>
      </c>
      <c r="G26" s="100"/>
      <c r="H26" s="42">
        <v>50.754000000000005</v>
      </c>
      <c r="I26" s="106"/>
      <c r="J26" s="13"/>
      <c r="K26" s="96"/>
      <c r="L26" s="69" t="s">
        <v>22</v>
      </c>
      <c r="M26" s="96"/>
      <c r="N26" s="12">
        <v>65.13000000000001</v>
      </c>
      <c r="O26" s="98"/>
      <c r="P26" s="22">
        <v>0.27570000000000006</v>
      </c>
      <c r="Q26" s="100"/>
      <c r="R26" s="42">
        <v>37.088999999999999</v>
      </c>
      <c r="S26" s="106"/>
      <c r="W26" s="40"/>
    </row>
    <row r="27" spans="1:26" x14ac:dyDescent="0.25">
      <c r="A27" s="96"/>
      <c r="B27" s="64" t="s">
        <v>12</v>
      </c>
      <c r="C27" s="96"/>
      <c r="D27" s="12">
        <v>63.38</v>
      </c>
      <c r="E27" s="98"/>
      <c r="F27" s="22">
        <v>0.39339999999999997</v>
      </c>
      <c r="G27" s="100"/>
      <c r="H27" s="42">
        <v>56.753999999999998</v>
      </c>
      <c r="I27" s="106"/>
      <c r="J27" s="13"/>
      <c r="K27" s="96"/>
      <c r="L27" s="69" t="s">
        <v>22</v>
      </c>
      <c r="M27" s="96"/>
      <c r="N27" s="12">
        <v>65.25</v>
      </c>
      <c r="O27" s="98"/>
      <c r="P27" s="22">
        <v>0.26840000000000003</v>
      </c>
      <c r="Q27" s="100"/>
      <c r="R27" s="42">
        <v>33.088999999999999</v>
      </c>
      <c r="S27" s="106"/>
      <c r="W27" s="40"/>
    </row>
    <row r="28" spans="1:26" x14ac:dyDescent="0.25">
      <c r="A28" s="97"/>
      <c r="B28" s="65" t="s">
        <v>12</v>
      </c>
      <c r="C28" s="97"/>
      <c r="D28" s="19">
        <v>63.31</v>
      </c>
      <c r="E28" s="99"/>
      <c r="F28" s="23">
        <v>0.47610000000000002</v>
      </c>
      <c r="G28" s="101"/>
      <c r="H28" s="43">
        <v>50.905999999999999</v>
      </c>
      <c r="I28" s="107"/>
      <c r="J28" s="13"/>
      <c r="K28" s="97"/>
      <c r="L28" s="70" t="s">
        <v>22</v>
      </c>
      <c r="M28" s="97"/>
      <c r="N28" s="19">
        <v>65.34</v>
      </c>
      <c r="O28" s="99"/>
      <c r="P28" s="23">
        <v>0.2631</v>
      </c>
      <c r="Q28" s="101"/>
      <c r="R28" s="43">
        <v>37.241</v>
      </c>
      <c r="S28" s="107"/>
      <c r="W28" s="40"/>
    </row>
    <row r="29" spans="1:26" x14ac:dyDescent="0.25">
      <c r="A29" s="96">
        <v>2</v>
      </c>
      <c r="B29" s="64" t="s">
        <v>4</v>
      </c>
      <c r="C29" s="102" t="s">
        <v>8</v>
      </c>
      <c r="D29" s="18">
        <v>63.9</v>
      </c>
      <c r="E29" s="108">
        <f>AVERAGE(D29:D37)</f>
        <v>63.777777777777779</v>
      </c>
      <c r="F29" s="20">
        <v>0.46500000000000002</v>
      </c>
      <c r="G29" s="111">
        <f>AVERAGE(F29:F36)</f>
        <v>0.43516250000000001</v>
      </c>
      <c r="H29" s="45">
        <v>49.254999999999995</v>
      </c>
      <c r="I29" s="105">
        <f>AVERAGE(H29:H37)</f>
        <v>48.450333333333326</v>
      </c>
      <c r="J29" s="13"/>
      <c r="K29" s="102">
        <v>2</v>
      </c>
      <c r="L29" s="72" t="s">
        <v>23</v>
      </c>
      <c r="M29" s="102" t="s">
        <v>17</v>
      </c>
      <c r="N29" s="18">
        <v>64.920000000000016</v>
      </c>
      <c r="O29" s="108">
        <f>AVERAGE(N29:N37)</f>
        <v>65.032222222222231</v>
      </c>
      <c r="P29" s="20">
        <v>0.252</v>
      </c>
      <c r="Q29" s="111">
        <f>AVERAGE(P29:P37)</f>
        <v>0.2790333333333333</v>
      </c>
      <c r="R29" s="45">
        <v>35.589999999999996</v>
      </c>
      <c r="S29" s="105">
        <f>AVERAGE(R29:R37)</f>
        <v>34.785333333333341</v>
      </c>
      <c r="W29" s="50"/>
      <c r="X29" s="4"/>
      <c r="Y29" s="4"/>
      <c r="Z29" s="4"/>
    </row>
    <row r="30" spans="1:26" x14ac:dyDescent="0.25">
      <c r="A30" s="96"/>
      <c r="B30" s="64" t="s">
        <v>4</v>
      </c>
      <c r="C30" s="96"/>
      <c r="D30" s="14">
        <v>63.36</v>
      </c>
      <c r="E30" s="109"/>
      <c r="F30" s="15">
        <v>0.40989999999999999</v>
      </c>
      <c r="G30" s="112"/>
      <c r="H30" s="46">
        <v>48.29</v>
      </c>
      <c r="I30" s="106"/>
      <c r="J30" s="13"/>
      <c r="K30" s="96"/>
      <c r="L30" s="69" t="s">
        <v>23</v>
      </c>
      <c r="M30" s="96"/>
      <c r="N30" s="14">
        <v>64.790000000000006</v>
      </c>
      <c r="O30" s="109"/>
      <c r="P30" s="17">
        <v>0.2969</v>
      </c>
      <c r="Q30" s="112"/>
      <c r="R30" s="46">
        <v>34.625</v>
      </c>
      <c r="S30" s="106"/>
      <c r="W30" s="50"/>
      <c r="X30" s="4"/>
      <c r="Y30" s="4"/>
      <c r="Z30" s="4"/>
    </row>
    <row r="31" spans="1:26" x14ac:dyDescent="0.25">
      <c r="A31" s="96"/>
      <c r="B31" s="64" t="s">
        <v>4</v>
      </c>
      <c r="C31" s="96"/>
      <c r="D31" s="14">
        <v>63.9</v>
      </c>
      <c r="E31" s="109"/>
      <c r="F31" s="15">
        <v>0.43319999999999997</v>
      </c>
      <c r="G31" s="112"/>
      <c r="H31" s="46">
        <v>48.125999999999998</v>
      </c>
      <c r="I31" s="106"/>
      <c r="J31" s="13"/>
      <c r="K31" s="96"/>
      <c r="L31" s="69" t="s">
        <v>23</v>
      </c>
      <c r="M31" s="96"/>
      <c r="N31" s="14">
        <v>65.220000000000013</v>
      </c>
      <c r="O31" s="109"/>
      <c r="P31" s="17">
        <v>0.2402</v>
      </c>
      <c r="Q31" s="112"/>
      <c r="R31" s="46">
        <v>34.460999999999999</v>
      </c>
      <c r="S31" s="106"/>
      <c r="W31" s="50"/>
      <c r="X31" s="4"/>
      <c r="Y31" s="4"/>
      <c r="Z31" s="4"/>
    </row>
    <row r="32" spans="1:26" x14ac:dyDescent="0.25">
      <c r="A32" s="96"/>
      <c r="B32" s="64" t="s">
        <v>4</v>
      </c>
      <c r="C32" s="96"/>
      <c r="D32" s="14">
        <v>63.39</v>
      </c>
      <c r="E32" s="109"/>
      <c r="F32" s="15">
        <v>0.48880000000000001</v>
      </c>
      <c r="G32" s="112"/>
      <c r="H32" s="46">
        <v>49.103999999999999</v>
      </c>
      <c r="I32" s="106"/>
      <c r="J32" s="13"/>
      <c r="K32" s="96"/>
      <c r="L32" s="69" t="s">
        <v>23</v>
      </c>
      <c r="M32" s="96"/>
      <c r="N32" s="14">
        <v>65.02000000000001</v>
      </c>
      <c r="O32" s="109"/>
      <c r="P32" s="17">
        <v>0.27580000000000005</v>
      </c>
      <c r="Q32" s="112"/>
      <c r="R32" s="46">
        <v>35.439</v>
      </c>
      <c r="S32" s="106"/>
      <c r="W32" s="50"/>
      <c r="X32" s="51"/>
      <c r="Y32" s="51"/>
      <c r="Z32" s="51"/>
    </row>
    <row r="33" spans="1:26" x14ac:dyDescent="0.25">
      <c r="A33" s="96"/>
      <c r="B33" s="64" t="s">
        <v>4</v>
      </c>
      <c r="C33" s="96"/>
      <c r="D33" s="14">
        <v>63.67</v>
      </c>
      <c r="E33" s="109"/>
      <c r="F33" s="15">
        <v>0.40589999999999998</v>
      </c>
      <c r="G33" s="112"/>
      <c r="H33" s="46">
        <v>47.326999999999998</v>
      </c>
      <c r="I33" s="106"/>
      <c r="J33" s="13"/>
      <c r="K33" s="96"/>
      <c r="L33" s="69" t="s">
        <v>23</v>
      </c>
      <c r="M33" s="96"/>
      <c r="N33" s="14">
        <v>64.900000000000006</v>
      </c>
      <c r="O33" s="109"/>
      <c r="P33" s="17">
        <v>0.29289999999999999</v>
      </c>
      <c r="Q33" s="112"/>
      <c r="R33" s="46">
        <v>33.661999999999999</v>
      </c>
      <c r="S33" s="106"/>
      <c r="W33" s="50"/>
      <c r="X33" s="49"/>
      <c r="Y33" s="49"/>
      <c r="Z33" s="49"/>
    </row>
    <row r="34" spans="1:26" x14ac:dyDescent="0.25">
      <c r="A34" s="96"/>
      <c r="B34" s="64" t="s">
        <v>4</v>
      </c>
      <c r="C34" s="96"/>
      <c r="D34" s="14">
        <v>63.74</v>
      </c>
      <c r="E34" s="109"/>
      <c r="F34" s="15">
        <v>0.45569999999999999</v>
      </c>
      <c r="G34" s="112"/>
      <c r="H34" s="46">
        <v>48.055</v>
      </c>
      <c r="I34" s="106"/>
      <c r="J34" s="13"/>
      <c r="K34" s="96"/>
      <c r="L34" s="69" t="s">
        <v>23</v>
      </c>
      <c r="M34" s="96"/>
      <c r="N34" s="14">
        <v>65.070000000000007</v>
      </c>
      <c r="O34" s="109"/>
      <c r="P34" s="17">
        <v>0.29270000000000002</v>
      </c>
      <c r="Q34" s="112"/>
      <c r="R34" s="46">
        <v>34.39</v>
      </c>
      <c r="S34" s="106"/>
      <c r="W34" s="50"/>
      <c r="X34" s="49"/>
      <c r="Y34" s="49"/>
      <c r="Z34" s="49"/>
    </row>
    <row r="35" spans="1:26" x14ac:dyDescent="0.25">
      <c r="A35" s="96"/>
      <c r="B35" s="64" t="s">
        <v>4</v>
      </c>
      <c r="C35" s="96"/>
      <c r="D35" s="14">
        <v>64.319999999999993</v>
      </c>
      <c r="E35" s="109"/>
      <c r="F35" s="15">
        <v>0.42299999999999999</v>
      </c>
      <c r="G35" s="112"/>
      <c r="H35" s="46">
        <v>49.010000000000005</v>
      </c>
      <c r="I35" s="106"/>
      <c r="J35" s="13"/>
      <c r="K35" s="96"/>
      <c r="L35" s="69" t="s">
        <v>23</v>
      </c>
      <c r="M35" s="96"/>
      <c r="N35" s="14">
        <v>64.990000000000009</v>
      </c>
      <c r="O35" s="109"/>
      <c r="P35" s="17">
        <v>0.28899999999999998</v>
      </c>
      <c r="Q35" s="112"/>
      <c r="R35" s="46">
        <v>35.345000000000006</v>
      </c>
      <c r="S35" s="106"/>
      <c r="W35" s="50"/>
      <c r="X35" s="49"/>
      <c r="Y35" s="49"/>
      <c r="Z35" s="49"/>
    </row>
    <row r="36" spans="1:26" x14ac:dyDescent="0.25">
      <c r="A36" s="96"/>
      <c r="B36" s="64" t="s">
        <v>4</v>
      </c>
      <c r="C36" s="96"/>
      <c r="D36" s="14">
        <v>63.83</v>
      </c>
      <c r="E36" s="109"/>
      <c r="F36" s="15">
        <v>0.39979999999999999</v>
      </c>
      <c r="G36" s="112"/>
      <c r="H36" s="46">
        <v>48.420999999999999</v>
      </c>
      <c r="I36" s="106"/>
      <c r="J36" s="13"/>
      <c r="K36" s="96"/>
      <c r="L36" s="69" t="s">
        <v>23</v>
      </c>
      <c r="M36" s="96"/>
      <c r="N36" s="14">
        <v>65.160000000000011</v>
      </c>
      <c r="O36" s="109"/>
      <c r="P36" s="17">
        <v>0.2868</v>
      </c>
      <c r="Q36" s="112"/>
      <c r="R36" s="46">
        <v>34.755999999999993</v>
      </c>
      <c r="S36" s="106"/>
      <c r="W36" s="50"/>
      <c r="X36" s="49"/>
      <c r="Y36" s="49"/>
      <c r="Z36" s="49"/>
    </row>
    <row r="37" spans="1:26" x14ac:dyDescent="0.25">
      <c r="A37" s="97"/>
      <c r="B37" s="65" t="s">
        <v>4</v>
      </c>
      <c r="C37" s="97"/>
      <c r="D37" s="11">
        <v>63.89</v>
      </c>
      <c r="E37" s="110"/>
      <c r="F37" s="34">
        <v>1.52E-2</v>
      </c>
      <c r="G37" s="113"/>
      <c r="H37" s="47">
        <v>48.464999999999996</v>
      </c>
      <c r="I37" s="107"/>
      <c r="J37" s="13"/>
      <c r="K37" s="97"/>
      <c r="L37" s="70" t="s">
        <v>23</v>
      </c>
      <c r="M37" s="97"/>
      <c r="N37" s="11">
        <v>65.220000000000013</v>
      </c>
      <c r="O37" s="110"/>
      <c r="P37" s="16">
        <v>0.28499999999999998</v>
      </c>
      <c r="Q37" s="113"/>
      <c r="R37" s="47">
        <v>34.799999999999997</v>
      </c>
      <c r="S37" s="107"/>
      <c r="W37" s="50"/>
      <c r="X37" s="49"/>
      <c r="Y37" s="49"/>
      <c r="Z37" s="49"/>
    </row>
    <row r="38" spans="1:26" x14ac:dyDescent="0.25">
      <c r="A38" s="102">
        <v>2</v>
      </c>
      <c r="B38" s="66" t="s">
        <v>5</v>
      </c>
      <c r="C38" s="96" t="s">
        <v>9</v>
      </c>
      <c r="D38" s="14">
        <v>63.36</v>
      </c>
      <c r="E38" s="98">
        <f>AVERAGE(D38:D46)</f>
        <v>63.462222222222216</v>
      </c>
      <c r="F38" s="15">
        <v>0.39979999999999999</v>
      </c>
      <c r="G38" s="115">
        <f>AVERAGE(F38:F46)</f>
        <v>0.42679999999999996</v>
      </c>
      <c r="H38" s="46">
        <v>48.627000000000002</v>
      </c>
      <c r="I38" s="105">
        <f>AVERAGE(H38:H46)</f>
        <v>47.639222222222223</v>
      </c>
      <c r="J38" s="13"/>
      <c r="K38" s="102">
        <v>4</v>
      </c>
      <c r="L38" s="72" t="s">
        <v>22</v>
      </c>
      <c r="M38" s="102" t="s">
        <v>18</v>
      </c>
      <c r="N38" s="18">
        <v>65.2</v>
      </c>
      <c r="O38" s="103">
        <f>AVERAGE(N38:N46)</f>
        <v>65.212222222222223</v>
      </c>
      <c r="P38" s="20">
        <v>0.2868</v>
      </c>
      <c r="Q38" s="114">
        <f>AVERAGE(P38:P46)</f>
        <v>0.29046666666666665</v>
      </c>
      <c r="R38" s="45">
        <v>32.962000000000003</v>
      </c>
      <c r="S38" s="105">
        <f>AVERAGE(R38:R46)</f>
        <v>33.196444444444438</v>
      </c>
      <c r="W38" s="50"/>
      <c r="X38" s="49"/>
      <c r="Y38" s="49"/>
      <c r="Z38" s="49"/>
    </row>
    <row r="39" spans="1:26" x14ac:dyDescent="0.25">
      <c r="A39" s="96"/>
      <c r="B39" s="64" t="s">
        <v>5</v>
      </c>
      <c r="C39" s="96"/>
      <c r="D39" s="14">
        <v>63.34</v>
      </c>
      <c r="E39" s="98"/>
      <c r="F39" s="15">
        <v>0.41489999999999999</v>
      </c>
      <c r="G39" s="115"/>
      <c r="H39" s="46">
        <v>47.354999999999997</v>
      </c>
      <c r="I39" s="106"/>
      <c r="J39" s="13"/>
      <c r="K39" s="96"/>
      <c r="L39" s="69" t="s">
        <v>22</v>
      </c>
      <c r="M39" s="96"/>
      <c r="N39" s="14">
        <v>65.08</v>
      </c>
      <c r="O39" s="98"/>
      <c r="P39" s="17">
        <v>0.2419</v>
      </c>
      <c r="Q39" s="115"/>
      <c r="R39" s="46">
        <v>37.69</v>
      </c>
      <c r="S39" s="106"/>
      <c r="W39" s="50"/>
      <c r="X39" s="49"/>
      <c r="Y39" s="49"/>
      <c r="Z39" s="49"/>
    </row>
    <row r="40" spans="1:26" x14ac:dyDescent="0.25">
      <c r="A40" s="96"/>
      <c r="B40" s="64" t="s">
        <v>5</v>
      </c>
      <c r="C40" s="96"/>
      <c r="D40" s="14">
        <v>62.94</v>
      </c>
      <c r="E40" s="98"/>
      <c r="F40" s="15">
        <v>0.47610000000000002</v>
      </c>
      <c r="G40" s="115"/>
      <c r="H40" s="46">
        <v>49.31</v>
      </c>
      <c r="I40" s="106"/>
      <c r="J40" s="13"/>
      <c r="K40" s="96"/>
      <c r="L40" s="69" t="s">
        <v>22</v>
      </c>
      <c r="M40" s="96"/>
      <c r="N40" s="14">
        <v>65.25</v>
      </c>
      <c r="O40" s="98"/>
      <c r="P40" s="17">
        <v>0.2631</v>
      </c>
      <c r="Q40" s="115"/>
      <c r="R40" s="46">
        <v>31.645000000000003</v>
      </c>
      <c r="S40" s="106"/>
      <c r="W40" s="50"/>
      <c r="X40" s="49"/>
      <c r="Y40" s="49"/>
      <c r="Z40" s="49"/>
    </row>
    <row r="41" spans="1:26" x14ac:dyDescent="0.25">
      <c r="A41" s="96"/>
      <c r="B41" s="64" t="s">
        <v>5</v>
      </c>
      <c r="C41" s="96"/>
      <c r="D41" s="14">
        <v>63.49</v>
      </c>
      <c r="E41" s="98"/>
      <c r="F41" s="15">
        <v>0.49859999999999999</v>
      </c>
      <c r="G41" s="115"/>
      <c r="H41" s="46">
        <v>46.721000000000004</v>
      </c>
      <c r="I41" s="106"/>
      <c r="J41" s="13"/>
      <c r="K41" s="96"/>
      <c r="L41" s="69" t="s">
        <v>22</v>
      </c>
      <c r="M41" s="96"/>
      <c r="N41" s="14">
        <v>65.17</v>
      </c>
      <c r="O41" s="98"/>
      <c r="P41" s="17">
        <v>0.28559999999999997</v>
      </c>
      <c r="Q41" s="115"/>
      <c r="R41" s="46">
        <v>33.055999999999997</v>
      </c>
      <c r="S41" s="106"/>
      <c r="W41" s="50"/>
      <c r="X41" s="49"/>
      <c r="Y41" s="49"/>
      <c r="Z41" s="49"/>
    </row>
    <row r="42" spans="1:26" x14ac:dyDescent="0.25">
      <c r="A42" s="96"/>
      <c r="B42" s="64" t="s">
        <v>5</v>
      </c>
      <c r="C42" s="96"/>
      <c r="D42" s="12">
        <v>63.71</v>
      </c>
      <c r="E42" s="98"/>
      <c r="F42" s="15">
        <v>0.36969999999999997</v>
      </c>
      <c r="G42" s="115"/>
      <c r="H42" s="46">
        <v>48.765000000000001</v>
      </c>
      <c r="I42" s="106"/>
      <c r="J42" s="13"/>
      <c r="K42" s="96"/>
      <c r="L42" s="69" t="s">
        <v>22</v>
      </c>
      <c r="M42" s="96"/>
      <c r="N42" s="12">
        <v>65.34</v>
      </c>
      <c r="O42" s="98"/>
      <c r="P42" s="17">
        <v>0.35670000000000002</v>
      </c>
      <c r="Q42" s="115"/>
      <c r="R42" s="46">
        <v>38.1</v>
      </c>
      <c r="S42" s="106"/>
      <c r="W42" s="50"/>
      <c r="X42" s="49"/>
      <c r="Y42" s="49"/>
      <c r="Z42" s="49"/>
    </row>
    <row r="43" spans="1:26" x14ac:dyDescent="0.25">
      <c r="A43" s="96"/>
      <c r="B43" s="64" t="s">
        <v>5</v>
      </c>
      <c r="C43" s="96"/>
      <c r="D43" s="12">
        <v>63.64</v>
      </c>
      <c r="E43" s="98"/>
      <c r="F43" s="15">
        <v>0.46800000000000003</v>
      </c>
      <c r="G43" s="115"/>
      <c r="H43" s="46">
        <v>47.555</v>
      </c>
      <c r="I43" s="106"/>
      <c r="J43" s="13"/>
      <c r="K43" s="96"/>
      <c r="L43" s="69" t="s">
        <v>22</v>
      </c>
      <c r="M43" s="96"/>
      <c r="N43" s="12">
        <v>65.100000000000009</v>
      </c>
      <c r="O43" s="98"/>
      <c r="P43" s="17">
        <v>0.255</v>
      </c>
      <c r="Q43" s="115"/>
      <c r="R43" s="46">
        <v>31.889999999999997</v>
      </c>
      <c r="S43" s="106"/>
      <c r="W43" s="50"/>
      <c r="X43" s="49"/>
      <c r="Y43" s="49"/>
      <c r="Z43" s="49"/>
    </row>
    <row r="44" spans="1:26" x14ac:dyDescent="0.25">
      <c r="A44" s="96"/>
      <c r="B44" s="64" t="s">
        <v>5</v>
      </c>
      <c r="C44" s="96"/>
      <c r="D44" s="12">
        <v>63.54</v>
      </c>
      <c r="E44" s="98"/>
      <c r="F44" s="24">
        <v>0.32219999999999999</v>
      </c>
      <c r="G44" s="115"/>
      <c r="H44" s="46">
        <v>48.59</v>
      </c>
      <c r="I44" s="106"/>
      <c r="K44" s="96"/>
      <c r="L44" s="69" t="s">
        <v>22</v>
      </c>
      <c r="M44" s="96"/>
      <c r="N44" s="12">
        <v>64.97</v>
      </c>
      <c r="O44" s="98"/>
      <c r="P44" s="24">
        <v>0.30919999999999997</v>
      </c>
      <c r="Q44" s="115"/>
      <c r="R44" s="46">
        <v>30.925000000000001</v>
      </c>
      <c r="S44" s="106"/>
      <c r="W44" s="50"/>
      <c r="X44" s="4"/>
      <c r="Y44" s="4"/>
      <c r="Z44" s="4"/>
    </row>
    <row r="45" spans="1:26" x14ac:dyDescent="0.25">
      <c r="A45" s="96"/>
      <c r="B45" s="64" t="s">
        <v>5</v>
      </c>
      <c r="C45" s="96"/>
      <c r="D45" s="12">
        <v>63.6</v>
      </c>
      <c r="E45" s="98"/>
      <c r="F45" s="24">
        <v>0.3478</v>
      </c>
      <c r="G45" s="115"/>
      <c r="H45" s="48">
        <v>46.426000000000002</v>
      </c>
      <c r="I45" s="106"/>
      <c r="K45" s="96"/>
      <c r="L45" s="69" t="s">
        <v>22</v>
      </c>
      <c r="M45" s="96"/>
      <c r="N45" s="12">
        <v>65.400000000000006</v>
      </c>
      <c r="O45" s="98"/>
      <c r="P45" s="24">
        <v>0.2848</v>
      </c>
      <c r="Q45" s="115"/>
      <c r="R45" s="42">
        <v>30.761000000000003</v>
      </c>
      <c r="S45" s="106"/>
      <c r="W45" s="50"/>
      <c r="X45" s="4"/>
      <c r="Y45" s="4"/>
      <c r="Z45" s="4"/>
    </row>
    <row r="46" spans="1:26" x14ac:dyDescent="0.25">
      <c r="A46" s="97"/>
      <c r="B46" s="65" t="s">
        <v>5</v>
      </c>
      <c r="C46" s="97"/>
      <c r="D46" s="19">
        <v>63.54</v>
      </c>
      <c r="E46" s="99"/>
      <c r="F46" s="32">
        <v>0.54410000000000003</v>
      </c>
      <c r="G46" s="116"/>
      <c r="H46" s="43">
        <v>45.404000000000003</v>
      </c>
      <c r="I46" s="107"/>
      <c r="K46" s="97"/>
      <c r="L46" s="70" t="s">
        <v>22</v>
      </c>
      <c r="M46" s="97"/>
      <c r="N46" s="19">
        <v>65.400000000000006</v>
      </c>
      <c r="O46" s="99"/>
      <c r="P46" s="32">
        <v>0.33110000000000006</v>
      </c>
      <c r="Q46" s="116"/>
      <c r="R46" s="43">
        <v>31.738999999999997</v>
      </c>
      <c r="S46" s="107"/>
      <c r="W46" s="40"/>
    </row>
    <row r="47" spans="1:26" x14ac:dyDescent="0.25">
      <c r="A47" s="102">
        <v>2</v>
      </c>
      <c r="B47" s="66" t="s">
        <v>12</v>
      </c>
      <c r="C47" s="102" t="s">
        <v>13</v>
      </c>
      <c r="D47" s="14">
        <v>63.9</v>
      </c>
      <c r="E47" s="103">
        <f>AVERAGE(D47:D55)</f>
        <v>63.881111111111117</v>
      </c>
      <c r="F47" s="21">
        <v>0.41980000000000001</v>
      </c>
      <c r="G47" s="114">
        <f>AVERAGE(F47:F55)</f>
        <v>0.43933333333333335</v>
      </c>
      <c r="H47" s="42">
        <v>55.738999999999997</v>
      </c>
      <c r="I47" s="105">
        <f>AVERAGE(H47:H55)</f>
        <v>50.151222222222223</v>
      </c>
      <c r="K47" s="102">
        <v>4</v>
      </c>
      <c r="L47" s="72" t="s">
        <v>23</v>
      </c>
      <c r="M47" s="102" t="s">
        <v>19</v>
      </c>
      <c r="N47" s="20">
        <v>65.710000000000008</v>
      </c>
      <c r="O47" s="103">
        <v>65</v>
      </c>
      <c r="P47" s="21">
        <v>0.25679999999999997</v>
      </c>
      <c r="Q47" s="114">
        <f>AVERAGE(P47:P55)</f>
        <v>0.2780111111111111</v>
      </c>
      <c r="R47" s="44">
        <v>30.98</v>
      </c>
      <c r="S47" s="105">
        <f>AVERAGE(R47:R55)</f>
        <v>33.150444444444446</v>
      </c>
      <c r="W47" s="40"/>
    </row>
    <row r="48" spans="1:26" x14ac:dyDescent="0.25">
      <c r="A48" s="96"/>
      <c r="B48" s="64" t="s">
        <v>12</v>
      </c>
      <c r="C48" s="96"/>
      <c r="D48" s="12">
        <v>63.71</v>
      </c>
      <c r="E48" s="98"/>
      <c r="F48" s="22">
        <v>0.4909</v>
      </c>
      <c r="G48" s="115"/>
      <c r="H48" s="42">
        <v>52.466999999999999</v>
      </c>
      <c r="I48" s="106"/>
      <c r="K48" s="96"/>
      <c r="L48" s="69" t="s">
        <v>23</v>
      </c>
      <c r="M48" s="96"/>
      <c r="N48" s="24">
        <v>65.91</v>
      </c>
      <c r="O48" s="98"/>
      <c r="P48" s="22">
        <v>0.27790000000000004</v>
      </c>
      <c r="Q48" s="115"/>
      <c r="R48" s="42">
        <v>31.036999999999999</v>
      </c>
      <c r="S48" s="106"/>
      <c r="W48" s="40"/>
    </row>
    <row r="49" spans="1:23" x14ac:dyDescent="0.25">
      <c r="A49" s="96"/>
      <c r="B49" s="64" t="s">
        <v>12</v>
      </c>
      <c r="C49" s="96"/>
      <c r="D49" s="14">
        <v>63.39</v>
      </c>
      <c r="E49" s="98"/>
      <c r="F49" s="22">
        <v>0.41</v>
      </c>
      <c r="G49" s="115"/>
      <c r="H49" s="42">
        <v>51.537999999999997</v>
      </c>
      <c r="I49" s="106"/>
      <c r="K49" s="96"/>
      <c r="L49" s="69" t="s">
        <v>23</v>
      </c>
      <c r="M49" s="96"/>
      <c r="N49" s="17">
        <v>65.19</v>
      </c>
      <c r="O49" s="98"/>
      <c r="P49" s="22">
        <v>0.29210000000000003</v>
      </c>
      <c r="Q49" s="115"/>
      <c r="R49" s="42">
        <v>32.872999999999998</v>
      </c>
      <c r="S49" s="106"/>
      <c r="W49" s="40"/>
    </row>
    <row r="50" spans="1:23" x14ac:dyDescent="0.25">
      <c r="A50" s="96"/>
      <c r="B50" s="64" t="s">
        <v>12</v>
      </c>
      <c r="C50" s="96"/>
      <c r="D50" s="14">
        <v>64.86</v>
      </c>
      <c r="E50" s="98"/>
      <c r="F50" s="22">
        <v>0.42709999999999998</v>
      </c>
      <c r="G50" s="115"/>
      <c r="H50" s="42">
        <v>47.516000000000005</v>
      </c>
      <c r="I50" s="106"/>
      <c r="K50" s="96"/>
      <c r="L50" s="69" t="s">
        <v>23</v>
      </c>
      <c r="M50" s="96"/>
      <c r="N50" s="17">
        <v>65.56</v>
      </c>
      <c r="O50" s="98"/>
      <c r="P50" s="22">
        <v>0.2641</v>
      </c>
      <c r="Q50" s="115"/>
      <c r="R50" s="42">
        <v>33.850999999999999</v>
      </c>
      <c r="S50" s="106"/>
      <c r="W50" s="40"/>
    </row>
    <row r="51" spans="1:23" x14ac:dyDescent="0.25">
      <c r="A51" s="96"/>
      <c r="B51" s="64" t="s">
        <v>12</v>
      </c>
      <c r="C51" s="96"/>
      <c r="D51" s="14">
        <v>63.49</v>
      </c>
      <c r="E51" s="98"/>
      <c r="F51" s="22">
        <v>0.47689999999999999</v>
      </c>
      <c r="G51" s="115"/>
      <c r="H51" s="42">
        <v>47.422000000000004</v>
      </c>
      <c r="I51" s="106"/>
      <c r="K51" s="96"/>
      <c r="L51" s="69" t="s">
        <v>23</v>
      </c>
      <c r="M51" s="96"/>
      <c r="N51" s="17">
        <v>65.78</v>
      </c>
      <c r="O51" s="98"/>
      <c r="P51" s="22">
        <v>0.26390000000000002</v>
      </c>
      <c r="Q51" s="115"/>
      <c r="R51" s="42">
        <v>32.073999999999998</v>
      </c>
      <c r="S51" s="106"/>
      <c r="W51" s="40"/>
    </row>
    <row r="52" spans="1:23" x14ac:dyDescent="0.25">
      <c r="A52" s="96"/>
      <c r="B52" s="64" t="s">
        <v>12</v>
      </c>
      <c r="C52" s="96"/>
      <c r="D52" s="14">
        <v>63.67</v>
      </c>
      <c r="E52" s="98"/>
      <c r="F52" s="22">
        <v>0.43609999999999999</v>
      </c>
      <c r="G52" s="115"/>
      <c r="H52" s="42">
        <v>52.667000000000002</v>
      </c>
      <c r="I52" s="106"/>
      <c r="K52" s="96"/>
      <c r="L52" s="69" t="s">
        <v>23</v>
      </c>
      <c r="M52" s="96"/>
      <c r="N52" s="17">
        <v>65.710000000000008</v>
      </c>
      <c r="O52" s="98"/>
      <c r="P52" s="22">
        <v>0.29310000000000003</v>
      </c>
      <c r="Q52" s="115"/>
      <c r="R52" s="42">
        <v>38.802</v>
      </c>
      <c r="S52" s="106"/>
      <c r="W52" s="40"/>
    </row>
    <row r="53" spans="1:23" x14ac:dyDescent="0.25">
      <c r="A53" s="96"/>
      <c r="B53" s="64" t="s">
        <v>12</v>
      </c>
      <c r="C53" s="96"/>
      <c r="D53" s="10">
        <v>64.91</v>
      </c>
      <c r="E53" s="98"/>
      <c r="F53" s="22">
        <v>0.49730000000000002</v>
      </c>
      <c r="G53" s="115"/>
      <c r="H53" s="42">
        <v>51.701999999999998</v>
      </c>
      <c r="I53" s="106"/>
      <c r="K53" s="96"/>
      <c r="L53" s="69" t="s">
        <v>23</v>
      </c>
      <c r="M53" s="96"/>
      <c r="N53" s="22">
        <v>65.650000000000006</v>
      </c>
      <c r="O53" s="98"/>
      <c r="P53" s="22">
        <v>0.2843</v>
      </c>
      <c r="Q53" s="115"/>
      <c r="R53" s="42">
        <v>33.757000000000005</v>
      </c>
      <c r="S53" s="106"/>
      <c r="W53" s="40"/>
    </row>
    <row r="54" spans="1:23" x14ac:dyDescent="0.25">
      <c r="A54" s="96"/>
      <c r="B54" s="64" t="s">
        <v>12</v>
      </c>
      <c r="C54" s="96"/>
      <c r="D54" s="10">
        <v>63.1</v>
      </c>
      <c r="E54" s="98"/>
      <c r="F54" s="22">
        <v>0.41980000000000001</v>
      </c>
      <c r="G54" s="115"/>
      <c r="H54" s="42">
        <v>45.433</v>
      </c>
      <c r="I54" s="106"/>
      <c r="K54" s="96"/>
      <c r="L54" s="69" t="s">
        <v>23</v>
      </c>
      <c r="M54" s="96"/>
      <c r="N54" s="22">
        <v>64.900000000000006</v>
      </c>
      <c r="O54" s="98"/>
      <c r="P54" s="22">
        <v>0.30680000000000002</v>
      </c>
      <c r="Q54" s="115"/>
      <c r="R54" s="42">
        <v>31.768000000000001</v>
      </c>
      <c r="S54" s="106"/>
      <c r="W54" s="40"/>
    </row>
    <row r="55" spans="1:23" x14ac:dyDescent="0.25">
      <c r="A55" s="97"/>
      <c r="B55" s="65" t="s">
        <v>12</v>
      </c>
      <c r="C55" s="97"/>
      <c r="D55" s="14">
        <v>63.9</v>
      </c>
      <c r="E55" s="99"/>
      <c r="F55" s="23">
        <v>0.37609999999999999</v>
      </c>
      <c r="G55" s="116"/>
      <c r="H55" s="43">
        <v>46.876999999999995</v>
      </c>
      <c r="I55" s="107"/>
      <c r="K55" s="97"/>
      <c r="L55" s="70" t="s">
        <v>23</v>
      </c>
      <c r="M55" s="97"/>
      <c r="N55" s="16">
        <v>65.180000000000007</v>
      </c>
      <c r="O55" s="99"/>
      <c r="P55" s="23">
        <v>0.2631</v>
      </c>
      <c r="Q55" s="116"/>
      <c r="R55" s="43">
        <v>33.212000000000003</v>
      </c>
      <c r="S55" s="107"/>
      <c r="W55" s="40"/>
    </row>
    <row r="56" spans="1:23" x14ac:dyDescent="0.25">
      <c r="A56" s="96">
        <v>4</v>
      </c>
      <c r="B56" s="64" t="s">
        <v>4</v>
      </c>
      <c r="C56" s="102" t="s">
        <v>10</v>
      </c>
      <c r="D56" s="18">
        <v>63.59</v>
      </c>
      <c r="E56" s="109">
        <f>AVERAGE(D56:D64)</f>
        <v>63.591111111111118</v>
      </c>
      <c r="F56" s="15">
        <v>0.46500000000000002</v>
      </c>
      <c r="G56" s="112">
        <f>AVERAGE(F56:F64)</f>
        <v>0.44738888888888884</v>
      </c>
      <c r="H56" s="46">
        <v>51.255000000000003</v>
      </c>
      <c r="I56" s="105">
        <f>AVERAGE(H56:H64)</f>
        <v>53.205888888888886</v>
      </c>
      <c r="K56" s="102">
        <v>7</v>
      </c>
      <c r="L56" s="72" t="s">
        <v>22</v>
      </c>
      <c r="M56" s="102" t="s">
        <v>20</v>
      </c>
      <c r="N56" s="18">
        <v>64.77</v>
      </c>
      <c r="O56" s="108">
        <f>AVERAGE(N56:N64)</f>
        <v>64.912222222222226</v>
      </c>
      <c r="P56" s="20">
        <v>0.2752</v>
      </c>
      <c r="Q56" s="111">
        <f>AVERAGE(P56:P64)</f>
        <v>0.27932222222222225</v>
      </c>
      <c r="R56" s="45">
        <v>37.589999999999996</v>
      </c>
      <c r="S56" s="105">
        <f>AVERAGE(R56:R64)</f>
        <v>36.429777777777787</v>
      </c>
      <c r="W56" s="40"/>
    </row>
    <row r="57" spans="1:23" x14ac:dyDescent="0.25">
      <c r="A57" s="96"/>
      <c r="B57" s="64" t="s">
        <v>4</v>
      </c>
      <c r="C57" s="96"/>
      <c r="D57" s="14">
        <v>64.459999999999994</v>
      </c>
      <c r="E57" s="109"/>
      <c r="F57" s="15">
        <v>0.40989999999999999</v>
      </c>
      <c r="G57" s="112"/>
      <c r="H57" s="46">
        <v>56.29</v>
      </c>
      <c r="I57" s="106"/>
      <c r="K57" s="96"/>
      <c r="L57" s="69" t="s">
        <v>22</v>
      </c>
      <c r="M57" s="96"/>
      <c r="N57" s="14">
        <v>65.64</v>
      </c>
      <c r="O57" s="109"/>
      <c r="P57" s="17">
        <v>0.39689999999999998</v>
      </c>
      <c r="Q57" s="112"/>
      <c r="R57" s="46">
        <v>32.625</v>
      </c>
      <c r="S57" s="106"/>
      <c r="W57" s="40"/>
    </row>
    <row r="58" spans="1:23" x14ac:dyDescent="0.25">
      <c r="A58" s="96"/>
      <c r="B58" s="64" t="s">
        <v>4</v>
      </c>
      <c r="C58" s="96"/>
      <c r="D58" s="14">
        <v>63.89</v>
      </c>
      <c r="E58" s="109"/>
      <c r="F58" s="15">
        <v>0.43319999999999997</v>
      </c>
      <c r="G58" s="112"/>
      <c r="H58" s="46">
        <v>51.125999999999998</v>
      </c>
      <c r="I58" s="106"/>
      <c r="K58" s="96"/>
      <c r="L58" s="69" t="s">
        <v>22</v>
      </c>
      <c r="M58" s="96"/>
      <c r="N58" s="14">
        <v>64.73</v>
      </c>
      <c r="O58" s="109"/>
      <c r="P58" s="17">
        <v>0.2402</v>
      </c>
      <c r="Q58" s="112"/>
      <c r="R58" s="46">
        <v>37.460999999999999</v>
      </c>
      <c r="S58" s="106"/>
      <c r="W58" s="40"/>
    </row>
    <row r="59" spans="1:23" x14ac:dyDescent="0.25">
      <c r="A59" s="96"/>
      <c r="B59" s="64" t="s">
        <v>4</v>
      </c>
      <c r="C59" s="96"/>
      <c r="D59" s="14">
        <v>63.69</v>
      </c>
      <c r="E59" s="109"/>
      <c r="F59" s="15">
        <v>0.41880000000000001</v>
      </c>
      <c r="G59" s="112"/>
      <c r="H59" s="46">
        <v>51.103999999999999</v>
      </c>
      <c r="I59" s="106"/>
      <c r="K59" s="96"/>
      <c r="L59" s="69" t="s">
        <v>22</v>
      </c>
      <c r="M59" s="96"/>
      <c r="N59" s="73">
        <v>65.66</v>
      </c>
      <c r="O59" s="109"/>
      <c r="P59" s="17">
        <v>0.23580000000000001</v>
      </c>
      <c r="Q59" s="112"/>
      <c r="R59" s="46">
        <v>37.439</v>
      </c>
      <c r="S59" s="106"/>
      <c r="W59" s="40"/>
    </row>
    <row r="60" spans="1:23" x14ac:dyDescent="0.25">
      <c r="A60" s="96"/>
      <c r="B60" s="64" t="s">
        <v>4</v>
      </c>
      <c r="C60" s="96"/>
      <c r="D60" s="14">
        <v>63.57</v>
      </c>
      <c r="E60" s="109"/>
      <c r="F60" s="15">
        <v>0.40589999999999998</v>
      </c>
      <c r="G60" s="112"/>
      <c r="H60" s="46">
        <v>56.326999999999998</v>
      </c>
      <c r="I60" s="106"/>
      <c r="K60" s="96"/>
      <c r="L60" s="69" t="s">
        <v>22</v>
      </c>
      <c r="M60" s="96"/>
      <c r="N60" s="73">
        <v>64.86</v>
      </c>
      <c r="O60" s="109"/>
      <c r="P60" s="17">
        <v>0.29289999999999999</v>
      </c>
      <c r="Q60" s="112"/>
      <c r="R60" s="46">
        <v>32.661999999999999</v>
      </c>
      <c r="S60" s="106"/>
      <c r="W60" s="40"/>
    </row>
    <row r="61" spans="1:23" x14ac:dyDescent="0.25">
      <c r="A61" s="96"/>
      <c r="B61" s="64" t="s">
        <v>4</v>
      </c>
      <c r="C61" s="96"/>
      <c r="D61" s="14">
        <v>62.74</v>
      </c>
      <c r="E61" s="109"/>
      <c r="F61" s="15">
        <v>0.45569999999999999</v>
      </c>
      <c r="G61" s="112"/>
      <c r="H61" s="46">
        <v>54.854999999999997</v>
      </c>
      <c r="I61" s="106"/>
      <c r="K61" s="96"/>
      <c r="L61" s="69" t="s">
        <v>22</v>
      </c>
      <c r="M61" s="96"/>
      <c r="N61" s="73">
        <v>64.739999999999995</v>
      </c>
      <c r="O61" s="109"/>
      <c r="P61" s="17">
        <v>0.2427</v>
      </c>
      <c r="Q61" s="112"/>
      <c r="R61" s="46">
        <v>37.19</v>
      </c>
      <c r="S61" s="106"/>
      <c r="W61" s="40"/>
    </row>
    <row r="62" spans="1:23" x14ac:dyDescent="0.25">
      <c r="A62" s="96"/>
      <c r="B62" s="64" t="s">
        <v>4</v>
      </c>
      <c r="C62" s="96"/>
      <c r="D62" s="14">
        <v>63.66</v>
      </c>
      <c r="E62" s="109"/>
      <c r="F62" s="15">
        <v>0.42299999999999999</v>
      </c>
      <c r="G62" s="112"/>
      <c r="H62" s="46">
        <v>51.010000000000005</v>
      </c>
      <c r="I62" s="106"/>
      <c r="K62" s="96"/>
      <c r="L62" s="69" t="s">
        <v>22</v>
      </c>
      <c r="M62" s="96"/>
      <c r="N62" s="73">
        <v>65.680000000000007</v>
      </c>
      <c r="O62" s="109"/>
      <c r="P62" s="17">
        <v>0.2412</v>
      </c>
      <c r="Q62" s="112"/>
      <c r="R62" s="46">
        <v>37.345000000000006</v>
      </c>
      <c r="S62" s="106"/>
      <c r="W62" s="40"/>
    </row>
    <row r="63" spans="1:23" x14ac:dyDescent="0.25">
      <c r="A63" s="96"/>
      <c r="B63" s="64" t="s">
        <v>4</v>
      </c>
      <c r="C63" s="96"/>
      <c r="D63" s="14">
        <v>63.83</v>
      </c>
      <c r="E63" s="109"/>
      <c r="F63" s="15">
        <v>0.49980000000000002</v>
      </c>
      <c r="G63" s="112"/>
      <c r="H63" s="46">
        <v>55.420999999999999</v>
      </c>
      <c r="I63" s="106"/>
      <c r="K63" s="96"/>
      <c r="L63" s="69" t="s">
        <v>22</v>
      </c>
      <c r="M63" s="96"/>
      <c r="N63" s="73">
        <v>64.010000000000005</v>
      </c>
      <c r="O63" s="109"/>
      <c r="P63" s="17">
        <v>0.28680000000000005</v>
      </c>
      <c r="Q63" s="112"/>
      <c r="R63" s="46">
        <v>37.756000000000007</v>
      </c>
      <c r="S63" s="106"/>
      <c r="W63" s="40"/>
    </row>
    <row r="64" spans="1:23" x14ac:dyDescent="0.25">
      <c r="A64" s="97"/>
      <c r="B64" s="65" t="s">
        <v>4</v>
      </c>
      <c r="C64" s="97"/>
      <c r="D64" s="11">
        <v>62.89</v>
      </c>
      <c r="E64" s="110"/>
      <c r="F64" s="16">
        <v>0.51519999999999999</v>
      </c>
      <c r="G64" s="113"/>
      <c r="H64" s="47">
        <v>51.464999999999996</v>
      </c>
      <c r="I64" s="107"/>
      <c r="K64" s="97"/>
      <c r="L64" s="70" t="s">
        <v>22</v>
      </c>
      <c r="M64" s="97"/>
      <c r="N64" s="71">
        <v>64.12</v>
      </c>
      <c r="O64" s="110"/>
      <c r="P64" s="16">
        <v>0.30220000000000002</v>
      </c>
      <c r="Q64" s="113"/>
      <c r="R64" s="47">
        <v>37.799999999999997</v>
      </c>
      <c r="S64" s="107"/>
      <c r="W64" s="40"/>
    </row>
    <row r="65" spans="1:23" x14ac:dyDescent="0.25">
      <c r="A65" s="102">
        <v>4</v>
      </c>
      <c r="B65" s="66" t="s">
        <v>5</v>
      </c>
      <c r="C65" s="102" t="s">
        <v>11</v>
      </c>
      <c r="D65" s="18">
        <v>63.46</v>
      </c>
      <c r="E65" s="103">
        <f>AVERAGE(D65:D73)</f>
        <v>63.535555555555547</v>
      </c>
      <c r="F65" s="20">
        <v>0.51590000000000003</v>
      </c>
      <c r="G65" s="114">
        <f xml:space="preserve"> AVERAGE(F65:F73)</f>
        <v>0.4408111111111111</v>
      </c>
      <c r="H65" s="46">
        <v>52.031999999999996</v>
      </c>
      <c r="I65" s="105">
        <f>AVERAGE(H65:H73)</f>
        <v>45.67177777777777</v>
      </c>
      <c r="K65" s="102">
        <v>7</v>
      </c>
      <c r="L65" s="72" t="s">
        <v>23</v>
      </c>
      <c r="M65" s="102" t="s">
        <v>21</v>
      </c>
      <c r="N65" s="73">
        <v>64.84</v>
      </c>
      <c r="O65" s="103">
        <f>AVERAGE(N65:N73)</f>
        <v>64.713333333333324</v>
      </c>
      <c r="P65" s="20">
        <v>0.30290000000000006</v>
      </c>
      <c r="Q65" s="114">
        <f xml:space="preserve"> AVERAGE(P65:P73)</f>
        <v>0.2833666666666666</v>
      </c>
      <c r="R65" s="45">
        <v>32.366999999999997</v>
      </c>
      <c r="S65" s="105">
        <f>AVERAGE(R65:R73)</f>
        <v>37.138433333333339</v>
      </c>
      <c r="W65" s="40"/>
    </row>
    <row r="66" spans="1:23" x14ac:dyDescent="0.25">
      <c r="A66" s="96"/>
      <c r="B66" s="64" t="s">
        <v>5</v>
      </c>
      <c r="C66" s="96"/>
      <c r="D66" s="14">
        <v>63.64</v>
      </c>
      <c r="E66" s="98"/>
      <c r="F66" s="15">
        <v>0.41489999999999999</v>
      </c>
      <c r="G66" s="115"/>
      <c r="H66" s="46">
        <v>51.067</v>
      </c>
      <c r="I66" s="106"/>
      <c r="K66" s="96"/>
      <c r="L66" s="69" t="s">
        <v>23</v>
      </c>
      <c r="M66" s="96"/>
      <c r="N66" s="73">
        <v>64.64</v>
      </c>
      <c r="O66" s="98"/>
      <c r="P66" s="17">
        <v>0.3019</v>
      </c>
      <c r="Q66" s="115"/>
      <c r="R66" s="46">
        <v>38.402000000000001</v>
      </c>
      <c r="S66" s="106"/>
      <c r="W66" s="40"/>
    </row>
    <row r="67" spans="1:23" x14ac:dyDescent="0.25">
      <c r="A67" s="96"/>
      <c r="B67" s="64" t="s">
        <v>5</v>
      </c>
      <c r="C67" s="96"/>
      <c r="D67" s="14">
        <v>63.55</v>
      </c>
      <c r="E67" s="98"/>
      <c r="F67" s="15">
        <v>0.47610000000000002</v>
      </c>
      <c r="G67" s="115"/>
      <c r="H67" s="48">
        <v>29.902999999999999</v>
      </c>
      <c r="I67" s="106"/>
      <c r="K67" s="96"/>
      <c r="L67" s="69" t="s">
        <v>23</v>
      </c>
      <c r="M67" s="96"/>
      <c r="N67" s="73">
        <v>64.819999999999993</v>
      </c>
      <c r="O67" s="98"/>
      <c r="P67" s="17">
        <v>0.2631</v>
      </c>
      <c r="Q67" s="115"/>
      <c r="R67" s="42">
        <v>30.238</v>
      </c>
      <c r="S67" s="106"/>
      <c r="W67" s="40"/>
    </row>
    <row r="68" spans="1:23" x14ac:dyDescent="0.25">
      <c r="A68" s="96"/>
      <c r="B68" s="64" t="s">
        <v>5</v>
      </c>
      <c r="C68" s="96"/>
      <c r="D68" s="14">
        <v>63.42</v>
      </c>
      <c r="E68" s="98"/>
      <c r="F68" s="15">
        <v>0.49859999999999999</v>
      </c>
      <c r="G68" s="115"/>
      <c r="H68" s="48">
        <v>52.880999999999993</v>
      </c>
      <c r="I68" s="106"/>
      <c r="K68" s="96"/>
      <c r="L68" s="69" t="s">
        <v>23</v>
      </c>
      <c r="M68" s="96"/>
      <c r="N68" s="73">
        <v>64.460000000000008</v>
      </c>
      <c r="O68" s="98"/>
      <c r="P68" s="17">
        <v>0.28559999999999997</v>
      </c>
      <c r="Q68" s="115"/>
      <c r="R68" s="42">
        <v>39.216000000000001</v>
      </c>
      <c r="S68" s="106"/>
      <c r="W68" s="40"/>
    </row>
    <row r="69" spans="1:23" x14ac:dyDescent="0.25">
      <c r="A69" s="96"/>
      <c r="B69" s="64" t="s">
        <v>5</v>
      </c>
      <c r="C69" s="96"/>
      <c r="D69" s="12">
        <v>63.51</v>
      </c>
      <c r="E69" s="98"/>
      <c r="F69" s="15">
        <v>0.46970000000000001</v>
      </c>
      <c r="G69" s="115"/>
      <c r="H69" s="46">
        <v>38.103999999999999</v>
      </c>
      <c r="I69" s="106"/>
      <c r="K69" s="96"/>
      <c r="L69" s="69" t="s">
        <v>23</v>
      </c>
      <c r="M69" s="96"/>
      <c r="N69" s="73">
        <v>64.64</v>
      </c>
      <c r="O69" s="98"/>
      <c r="P69" s="17">
        <v>0.25670000000000004</v>
      </c>
      <c r="Q69" s="115"/>
      <c r="R69" s="46">
        <v>39.023899999999998</v>
      </c>
      <c r="S69" s="106"/>
      <c r="W69" s="40"/>
    </row>
    <row r="70" spans="1:23" x14ac:dyDescent="0.25">
      <c r="A70" s="96"/>
      <c r="B70" s="64" t="s">
        <v>5</v>
      </c>
      <c r="C70" s="96"/>
      <c r="D70" s="12">
        <v>63.44</v>
      </c>
      <c r="E70" s="98"/>
      <c r="F70" s="15">
        <v>0.46800000000000003</v>
      </c>
      <c r="G70" s="115"/>
      <c r="H70" s="46">
        <v>28.832000000000001</v>
      </c>
      <c r="I70" s="106"/>
      <c r="K70" s="96"/>
      <c r="L70" s="69" t="s">
        <v>23</v>
      </c>
      <c r="M70" s="96"/>
      <c r="N70" s="73">
        <v>64.55</v>
      </c>
      <c r="O70" s="98"/>
      <c r="P70" s="17">
        <v>0.255</v>
      </c>
      <c r="Q70" s="115"/>
      <c r="R70" s="46">
        <v>38.167000000000002</v>
      </c>
      <c r="S70" s="106"/>
      <c r="W70" s="40"/>
    </row>
    <row r="71" spans="1:23" x14ac:dyDescent="0.25">
      <c r="A71" s="96"/>
      <c r="B71" s="64" t="s">
        <v>5</v>
      </c>
      <c r="C71" s="96"/>
      <c r="D71" s="12">
        <v>63.64</v>
      </c>
      <c r="E71" s="98"/>
      <c r="F71" s="24">
        <v>0.32219999999999999</v>
      </c>
      <c r="G71" s="115"/>
      <c r="H71" s="46">
        <v>52.786999999999999</v>
      </c>
      <c r="I71" s="106"/>
      <c r="K71" s="96"/>
      <c r="L71" s="69" t="s">
        <v>23</v>
      </c>
      <c r="M71" s="96"/>
      <c r="N71" s="73">
        <v>64.92</v>
      </c>
      <c r="O71" s="98"/>
      <c r="P71" s="24">
        <v>0.30919999999999997</v>
      </c>
      <c r="Q71" s="115"/>
      <c r="R71" s="46">
        <v>39.122</v>
      </c>
      <c r="S71" s="106"/>
      <c r="W71" s="40"/>
    </row>
    <row r="72" spans="1:23" x14ac:dyDescent="0.25">
      <c r="A72" s="96"/>
      <c r="B72" s="64" t="s">
        <v>5</v>
      </c>
      <c r="C72" s="96"/>
      <c r="D72" s="12">
        <v>63.52</v>
      </c>
      <c r="E72" s="98"/>
      <c r="F72" s="24">
        <v>0.3478</v>
      </c>
      <c r="G72" s="115"/>
      <c r="H72" s="46">
        <v>52.198</v>
      </c>
      <c r="I72" s="106"/>
      <c r="K72" s="96"/>
      <c r="L72" s="69" t="s">
        <v>23</v>
      </c>
      <c r="M72" s="96"/>
      <c r="N72" s="73">
        <v>64.91</v>
      </c>
      <c r="O72" s="98"/>
      <c r="P72" s="24">
        <v>0.33479999999999999</v>
      </c>
      <c r="Q72" s="115"/>
      <c r="R72" s="46">
        <v>38.533000000000001</v>
      </c>
      <c r="S72" s="106"/>
      <c r="W72" s="40"/>
    </row>
    <row r="73" spans="1:23" x14ac:dyDescent="0.25">
      <c r="A73" s="97"/>
      <c r="B73" s="65" t="s">
        <v>5</v>
      </c>
      <c r="C73" s="97"/>
      <c r="D73" s="19">
        <v>63.64</v>
      </c>
      <c r="E73" s="99"/>
      <c r="F73" s="32">
        <v>0.4541</v>
      </c>
      <c r="G73" s="116"/>
      <c r="H73" s="47">
        <v>53.241999999999997</v>
      </c>
      <c r="I73" s="107"/>
      <c r="K73" s="97"/>
      <c r="L73" s="70" t="s">
        <v>23</v>
      </c>
      <c r="M73" s="97"/>
      <c r="N73" s="71">
        <v>64.64</v>
      </c>
      <c r="O73" s="99"/>
      <c r="P73" s="32">
        <v>0.24110000000000001</v>
      </c>
      <c r="Q73" s="116"/>
      <c r="R73" s="47">
        <v>39.177</v>
      </c>
      <c r="S73" s="107"/>
      <c r="W73" s="40"/>
    </row>
    <row r="74" spans="1:23" x14ac:dyDescent="0.25">
      <c r="A74" s="102">
        <v>4</v>
      </c>
      <c r="B74" s="64" t="s">
        <v>4</v>
      </c>
      <c r="C74" s="102" t="s">
        <v>10</v>
      </c>
      <c r="D74" s="8">
        <v>63.62</v>
      </c>
      <c r="E74" s="118">
        <f>AVERAGE(D74:D75,D77,D79,D80,D81)</f>
        <v>64.291666666666657</v>
      </c>
      <c r="F74" s="21">
        <v>0.45439999999999997</v>
      </c>
      <c r="G74" s="114">
        <f xml:space="preserve"> AVERAGE(F74:F82)</f>
        <v>0.43103333333333338</v>
      </c>
      <c r="H74" s="44">
        <v>47.553999999999995</v>
      </c>
      <c r="I74" s="106">
        <f>AVERAGE(H74:H82)</f>
        <v>47.193777777777782</v>
      </c>
      <c r="K74" s="102">
        <v>7</v>
      </c>
      <c r="L74" s="72" t="s">
        <v>22</v>
      </c>
      <c r="M74" s="102" t="s">
        <v>20</v>
      </c>
      <c r="N74" s="73">
        <v>64.62</v>
      </c>
      <c r="O74" s="117">
        <f>AVERAGE(N74:N75,N77,N79,N80,N81)</f>
        <v>64.851666666666674</v>
      </c>
      <c r="P74" s="21">
        <v>0.34139999999999998</v>
      </c>
      <c r="Q74" s="114">
        <f xml:space="preserve"> AVERAGE(P74:P82)</f>
        <v>0.31803333333333333</v>
      </c>
      <c r="R74" s="44">
        <v>33.888999999999996</v>
      </c>
      <c r="S74" s="105">
        <f>AVERAGE(R74:R82)</f>
        <v>34.306555555555548</v>
      </c>
      <c r="W74" s="40"/>
    </row>
    <row r="75" spans="1:23" x14ac:dyDescent="0.25">
      <c r="A75" s="96"/>
      <c r="B75" s="64" t="s">
        <v>4</v>
      </c>
      <c r="C75" s="96"/>
      <c r="D75" s="10">
        <v>64.83</v>
      </c>
      <c r="E75" s="118"/>
      <c r="F75" s="22">
        <v>0.51</v>
      </c>
      <c r="G75" s="115"/>
      <c r="H75" s="42">
        <v>46.588999999999999</v>
      </c>
      <c r="I75" s="106"/>
      <c r="K75" s="96"/>
      <c r="L75" s="69" t="s">
        <v>22</v>
      </c>
      <c r="M75" s="96"/>
      <c r="N75" s="73">
        <v>64.2</v>
      </c>
      <c r="O75" s="118"/>
      <c r="P75" s="22">
        <v>0.29700000000000004</v>
      </c>
      <c r="Q75" s="115"/>
      <c r="R75" s="42">
        <v>33.923999999999999</v>
      </c>
      <c r="S75" s="106"/>
      <c r="W75" s="40"/>
    </row>
    <row r="76" spans="1:23" x14ac:dyDescent="0.25">
      <c r="A76" s="96"/>
      <c r="B76" s="64" t="s">
        <v>4</v>
      </c>
      <c r="C76" s="96"/>
      <c r="D76" s="10">
        <v>63.72</v>
      </c>
      <c r="E76" s="118"/>
      <c r="F76" s="22">
        <v>0.42709999999999998</v>
      </c>
      <c r="G76" s="115"/>
      <c r="H76" s="42">
        <v>46.424999999999997</v>
      </c>
      <c r="I76" s="106"/>
      <c r="K76" s="96"/>
      <c r="L76" s="69" t="s">
        <v>22</v>
      </c>
      <c r="M76" s="96"/>
      <c r="N76" s="73">
        <v>64.72</v>
      </c>
      <c r="O76" s="118"/>
      <c r="P76" s="22">
        <v>0.27410000000000001</v>
      </c>
      <c r="Q76" s="115"/>
      <c r="R76" s="42">
        <v>33.76</v>
      </c>
      <c r="S76" s="106"/>
      <c r="W76" s="40"/>
    </row>
    <row r="77" spans="1:23" x14ac:dyDescent="0.25">
      <c r="A77" s="96"/>
      <c r="B77" s="64" t="s">
        <v>4</v>
      </c>
      <c r="C77" s="96"/>
      <c r="D77" s="10">
        <v>63.72</v>
      </c>
      <c r="E77" s="118"/>
      <c r="F77" s="22">
        <v>0.35549999999999998</v>
      </c>
      <c r="G77" s="115"/>
      <c r="H77" s="42">
        <v>51.402999999999999</v>
      </c>
      <c r="I77" s="106"/>
      <c r="K77" s="96"/>
      <c r="L77" s="69" t="s">
        <v>22</v>
      </c>
      <c r="M77" s="96"/>
      <c r="N77" s="73">
        <v>64.72</v>
      </c>
      <c r="O77" s="118"/>
      <c r="P77" s="22">
        <v>0.34250000000000003</v>
      </c>
      <c r="Q77" s="115"/>
      <c r="R77" s="42">
        <v>33.738</v>
      </c>
      <c r="S77" s="106"/>
      <c r="W77" s="40"/>
    </row>
    <row r="78" spans="1:23" x14ac:dyDescent="0.25">
      <c r="A78" s="96"/>
      <c r="B78" s="64" t="s">
        <v>4</v>
      </c>
      <c r="C78" s="96"/>
      <c r="D78" s="10">
        <v>64.3</v>
      </c>
      <c r="E78" s="118"/>
      <c r="F78" s="22">
        <v>0.37680000000000002</v>
      </c>
      <c r="G78" s="115"/>
      <c r="H78" s="42">
        <v>45.625999999999998</v>
      </c>
      <c r="I78" s="106"/>
      <c r="K78" s="96"/>
      <c r="L78" s="69" t="s">
        <v>22</v>
      </c>
      <c r="M78" s="96"/>
      <c r="N78" s="73">
        <v>64.900000000000006</v>
      </c>
      <c r="O78" s="118"/>
      <c r="P78" s="22">
        <v>0.36380000000000001</v>
      </c>
      <c r="Q78" s="115"/>
      <c r="R78" s="42">
        <v>36.960999999999999</v>
      </c>
      <c r="S78" s="106"/>
      <c r="W78" s="40"/>
    </row>
    <row r="79" spans="1:23" x14ac:dyDescent="0.25">
      <c r="A79" s="96"/>
      <c r="B79" s="64" t="s">
        <v>4</v>
      </c>
      <c r="C79" s="96"/>
      <c r="D79" s="10">
        <v>64.87</v>
      </c>
      <c r="E79" s="118"/>
      <c r="F79" s="22">
        <v>0.3427</v>
      </c>
      <c r="G79" s="115"/>
      <c r="H79" s="42">
        <v>46.353999999999999</v>
      </c>
      <c r="I79" s="106"/>
      <c r="K79" s="96"/>
      <c r="L79" s="69" t="s">
        <v>22</v>
      </c>
      <c r="M79" s="96"/>
      <c r="N79" s="73">
        <v>64.87</v>
      </c>
      <c r="O79" s="118"/>
      <c r="P79" s="22">
        <v>0.32969999999999999</v>
      </c>
      <c r="Q79" s="115"/>
      <c r="R79" s="42">
        <v>32.689</v>
      </c>
      <c r="S79" s="106"/>
      <c r="W79" s="40"/>
    </row>
    <row r="80" spans="1:23" x14ac:dyDescent="0.25">
      <c r="A80" s="96"/>
      <c r="B80" s="64" t="s">
        <v>4</v>
      </c>
      <c r="C80" s="96"/>
      <c r="D80" s="10">
        <v>64.81</v>
      </c>
      <c r="E80" s="118"/>
      <c r="F80" s="22">
        <v>0.4945</v>
      </c>
      <c r="G80" s="115"/>
      <c r="H80" s="42">
        <v>47.308999999999997</v>
      </c>
      <c r="I80" s="106"/>
      <c r="K80" s="96"/>
      <c r="L80" s="69" t="s">
        <v>22</v>
      </c>
      <c r="M80" s="96"/>
      <c r="N80" s="73">
        <v>65.8</v>
      </c>
      <c r="O80" s="118"/>
      <c r="P80" s="22">
        <v>0.28149999999999997</v>
      </c>
      <c r="Q80" s="115"/>
      <c r="R80" s="42">
        <v>33.643999999999998</v>
      </c>
      <c r="S80" s="106"/>
      <c r="W80" s="40"/>
    </row>
    <row r="81" spans="1:23" x14ac:dyDescent="0.25">
      <c r="A81" s="96"/>
      <c r="B81" s="64" t="s">
        <v>4</v>
      </c>
      <c r="C81" s="96"/>
      <c r="D81" s="10">
        <v>63.9</v>
      </c>
      <c r="E81" s="118"/>
      <c r="F81" s="22">
        <v>0.44219999999999998</v>
      </c>
      <c r="G81" s="115"/>
      <c r="H81" s="42">
        <v>46.72</v>
      </c>
      <c r="I81" s="106"/>
      <c r="K81" s="96"/>
      <c r="L81" s="69" t="s">
        <v>22</v>
      </c>
      <c r="M81" s="96"/>
      <c r="N81" s="73">
        <v>64.900000000000006</v>
      </c>
      <c r="O81" s="118"/>
      <c r="P81" s="22">
        <v>0.3392</v>
      </c>
      <c r="Q81" s="115"/>
      <c r="R81" s="42">
        <v>37.055</v>
      </c>
      <c r="S81" s="106"/>
      <c r="W81" s="40"/>
    </row>
    <row r="82" spans="1:23" x14ac:dyDescent="0.25">
      <c r="A82" s="97"/>
      <c r="B82" s="65" t="s">
        <v>4</v>
      </c>
      <c r="C82" s="97"/>
      <c r="D82" s="6">
        <v>68.2</v>
      </c>
      <c r="E82" s="119"/>
      <c r="F82" s="23">
        <v>0.47610000000000002</v>
      </c>
      <c r="G82" s="116"/>
      <c r="H82" s="43">
        <v>46.763999999999996</v>
      </c>
      <c r="I82" s="107"/>
      <c r="K82" s="97"/>
      <c r="L82" s="70" t="s">
        <v>22</v>
      </c>
      <c r="M82" s="97"/>
      <c r="N82" s="71">
        <v>64.900000000000006</v>
      </c>
      <c r="O82" s="119"/>
      <c r="P82" s="23">
        <v>0.29310000000000003</v>
      </c>
      <c r="Q82" s="116"/>
      <c r="R82" s="43">
        <v>33.099000000000004</v>
      </c>
      <c r="S82" s="107"/>
      <c r="W82" s="40"/>
    </row>
    <row r="83" spans="1:23" x14ac:dyDescent="0.25">
      <c r="A83" s="102">
        <v>4</v>
      </c>
      <c r="B83" s="66" t="s">
        <v>5</v>
      </c>
      <c r="C83" s="121" t="s">
        <v>11</v>
      </c>
      <c r="D83" s="7">
        <v>64.84</v>
      </c>
      <c r="E83" s="117">
        <f>AVERAGE(D83:D84,D86,D88,D89,D90)</f>
        <v>63.244999999999997</v>
      </c>
      <c r="F83" s="24">
        <v>0.4042</v>
      </c>
      <c r="G83" s="114">
        <f>AVERAGE(F83:F91)</f>
        <v>0.40299999999999997</v>
      </c>
      <c r="H83" s="46">
        <v>44.075000000000003</v>
      </c>
      <c r="I83" s="106">
        <f>AVERAGE(H83:H91)</f>
        <v>46.413222222222231</v>
      </c>
      <c r="K83" s="102">
        <v>7</v>
      </c>
      <c r="L83" s="72" t="s">
        <v>23</v>
      </c>
      <c r="M83" s="102" t="s">
        <v>21</v>
      </c>
      <c r="N83" s="73">
        <v>64.62</v>
      </c>
      <c r="O83" s="117">
        <f>AVERAGE(N83:N91)</f>
        <v>64.551111111111098</v>
      </c>
      <c r="P83" s="39">
        <v>0.23499999999999999</v>
      </c>
      <c r="Q83" s="114">
        <f>AVERAGE(P83:P91)</f>
        <v>0.28608888888888884</v>
      </c>
      <c r="R83" s="45">
        <v>36.409999999999997</v>
      </c>
      <c r="S83" s="105">
        <f>AVERAGE(R83:R91)</f>
        <v>36.448222222222221</v>
      </c>
      <c r="W83" s="40"/>
    </row>
    <row r="84" spans="1:23" x14ac:dyDescent="0.25">
      <c r="A84" s="96"/>
      <c r="B84" s="64" t="s">
        <v>5</v>
      </c>
      <c r="C84" s="122"/>
      <c r="D84" s="9">
        <v>61.79</v>
      </c>
      <c r="E84" s="118"/>
      <c r="F84" s="24">
        <v>0.40510000000000002</v>
      </c>
      <c r="G84" s="115"/>
      <c r="H84" s="46">
        <v>45.11</v>
      </c>
      <c r="I84" s="106"/>
      <c r="K84" s="96"/>
      <c r="L84" s="69" t="s">
        <v>23</v>
      </c>
      <c r="M84" s="96"/>
      <c r="N84" s="73">
        <v>64.849999999999994</v>
      </c>
      <c r="O84" s="118"/>
      <c r="P84" s="24">
        <v>0.30209999999999998</v>
      </c>
      <c r="Q84" s="115"/>
      <c r="R84" s="46">
        <v>37.445</v>
      </c>
      <c r="S84" s="106"/>
      <c r="W84" s="40"/>
    </row>
    <row r="85" spans="1:23" x14ac:dyDescent="0.25">
      <c r="A85" s="96"/>
      <c r="B85" s="64" t="s">
        <v>5</v>
      </c>
      <c r="C85" s="122"/>
      <c r="D85" s="9">
        <v>63.79</v>
      </c>
      <c r="E85" s="118"/>
      <c r="F85" s="24">
        <v>0.43430000000000002</v>
      </c>
      <c r="G85" s="115"/>
      <c r="H85" s="46">
        <v>46.146000000000001</v>
      </c>
      <c r="I85" s="106"/>
      <c r="K85" s="96"/>
      <c r="L85" s="69" t="s">
        <v>23</v>
      </c>
      <c r="M85" s="96"/>
      <c r="N85" s="73">
        <v>64.849999999999994</v>
      </c>
      <c r="O85" s="118"/>
      <c r="P85" s="24">
        <v>0.28129999999999999</v>
      </c>
      <c r="Q85" s="115"/>
      <c r="R85" s="46">
        <v>32.481000000000002</v>
      </c>
      <c r="S85" s="106"/>
      <c r="W85" s="40"/>
    </row>
    <row r="86" spans="1:23" x14ac:dyDescent="0.25">
      <c r="A86" s="96"/>
      <c r="B86" s="64" t="s">
        <v>5</v>
      </c>
      <c r="C86" s="122"/>
      <c r="D86" s="9">
        <v>63.57</v>
      </c>
      <c r="E86" s="118"/>
      <c r="F86" s="24">
        <v>0.4556</v>
      </c>
      <c r="G86" s="115"/>
      <c r="H86" s="46">
        <v>48.923999999999999</v>
      </c>
      <c r="I86" s="106"/>
      <c r="K86" s="96"/>
      <c r="L86" s="69" t="s">
        <v>23</v>
      </c>
      <c r="M86" s="96"/>
      <c r="N86" s="73">
        <v>64.77</v>
      </c>
      <c r="O86" s="118"/>
      <c r="P86" s="24">
        <v>0.31259999999999999</v>
      </c>
      <c r="Q86" s="115"/>
      <c r="R86" s="46">
        <v>36.259</v>
      </c>
      <c r="S86" s="106"/>
      <c r="W86" s="40"/>
    </row>
    <row r="87" spans="1:23" x14ac:dyDescent="0.25">
      <c r="A87" s="96"/>
      <c r="B87" s="64" t="s">
        <v>5</v>
      </c>
      <c r="C87" s="122"/>
      <c r="D87" s="9">
        <v>63.57</v>
      </c>
      <c r="E87" s="118"/>
      <c r="F87" s="24">
        <v>0.39150000000000001</v>
      </c>
      <c r="G87" s="115"/>
      <c r="H87" s="46">
        <v>46.146999999999998</v>
      </c>
      <c r="I87" s="106"/>
      <c r="K87" s="96"/>
      <c r="L87" s="69" t="s">
        <v>23</v>
      </c>
      <c r="M87" s="96"/>
      <c r="N87" s="73">
        <v>64</v>
      </c>
      <c r="O87" s="118"/>
      <c r="P87" s="24">
        <v>0.28849999999999998</v>
      </c>
      <c r="Q87" s="115"/>
      <c r="R87" s="46">
        <v>36.481999999999999</v>
      </c>
      <c r="S87" s="106"/>
      <c r="W87" s="40"/>
    </row>
    <row r="88" spans="1:23" x14ac:dyDescent="0.25">
      <c r="A88" s="96"/>
      <c r="B88" s="64" t="s">
        <v>5</v>
      </c>
      <c r="C88" s="122"/>
      <c r="D88" s="9">
        <v>63.36</v>
      </c>
      <c r="E88" s="118"/>
      <c r="F88" s="38">
        <v>0.4133</v>
      </c>
      <c r="G88" s="115"/>
      <c r="H88" s="46">
        <v>46.103999999999999</v>
      </c>
      <c r="I88" s="106"/>
      <c r="K88" s="96"/>
      <c r="L88" s="69" t="s">
        <v>23</v>
      </c>
      <c r="M88" s="96"/>
      <c r="N88" s="73">
        <v>64.97</v>
      </c>
      <c r="O88" s="118"/>
      <c r="P88" s="38">
        <v>0.26029999999999998</v>
      </c>
      <c r="Q88" s="115"/>
      <c r="R88" s="46">
        <v>35.439</v>
      </c>
      <c r="S88" s="106"/>
      <c r="W88" s="40"/>
    </row>
    <row r="89" spans="1:23" x14ac:dyDescent="0.25">
      <c r="A89" s="96"/>
      <c r="B89" s="64" t="s">
        <v>5</v>
      </c>
      <c r="C89" s="122"/>
      <c r="D89" s="9">
        <v>62.9</v>
      </c>
      <c r="E89" s="118"/>
      <c r="F89" s="24">
        <v>0.42099999999999999</v>
      </c>
      <c r="G89" s="115"/>
      <c r="H89" s="42">
        <v>48.326999999999998</v>
      </c>
      <c r="I89" s="106"/>
      <c r="K89" s="96"/>
      <c r="L89" s="69" t="s">
        <v>23</v>
      </c>
      <c r="M89" s="96"/>
      <c r="N89" s="73">
        <v>64.099999999999994</v>
      </c>
      <c r="O89" s="118"/>
      <c r="P89" s="24">
        <v>0.308</v>
      </c>
      <c r="Q89" s="115"/>
      <c r="R89" s="42">
        <v>35.661999999999999</v>
      </c>
      <c r="S89" s="106"/>
      <c r="W89" s="40"/>
    </row>
    <row r="90" spans="1:23" x14ac:dyDescent="0.25">
      <c r="A90" s="96"/>
      <c r="B90" s="64" t="s">
        <v>5</v>
      </c>
      <c r="C90" s="122"/>
      <c r="D90" s="9">
        <v>63.01</v>
      </c>
      <c r="E90" s="118"/>
      <c r="F90" s="24">
        <v>0.28699999999999998</v>
      </c>
      <c r="G90" s="115"/>
      <c r="H90" s="42">
        <v>45.420999999999999</v>
      </c>
      <c r="I90" s="106"/>
      <c r="K90" s="96"/>
      <c r="L90" s="69" t="s">
        <v>23</v>
      </c>
      <c r="M90" s="96"/>
      <c r="N90" s="73">
        <v>64.03</v>
      </c>
      <c r="O90" s="118"/>
      <c r="P90" s="24">
        <v>0.28499999999999998</v>
      </c>
      <c r="Q90" s="115"/>
      <c r="R90" s="42">
        <v>39.055999999999997</v>
      </c>
      <c r="S90" s="106"/>
      <c r="W90" s="40"/>
    </row>
    <row r="91" spans="1:23" x14ac:dyDescent="0.25">
      <c r="A91" s="97"/>
      <c r="B91" s="65" t="s">
        <v>5</v>
      </c>
      <c r="C91" s="123"/>
      <c r="D91" s="6">
        <v>65.11</v>
      </c>
      <c r="E91" s="119"/>
      <c r="F91" s="37">
        <v>0.41499999999999998</v>
      </c>
      <c r="G91" s="116"/>
      <c r="H91" s="43">
        <v>47.465000000000003</v>
      </c>
      <c r="I91" s="107"/>
      <c r="J91" s="5"/>
      <c r="K91" s="97"/>
      <c r="L91" s="70" t="s">
        <v>23</v>
      </c>
      <c r="M91" s="97"/>
      <c r="N91" s="6">
        <v>64.77</v>
      </c>
      <c r="O91" s="119"/>
      <c r="P91" s="37">
        <v>0.30199999999999999</v>
      </c>
      <c r="Q91" s="116"/>
      <c r="R91" s="43">
        <v>38.799999999999997</v>
      </c>
      <c r="S91" s="107"/>
      <c r="W91" s="40"/>
    </row>
    <row r="92" spans="1:23" x14ac:dyDescent="0.25">
      <c r="C92" s="55"/>
      <c r="D92" s="35"/>
      <c r="E92" s="59"/>
      <c r="F92" s="74"/>
      <c r="G92" s="59"/>
      <c r="H92" s="59"/>
      <c r="I92" s="59"/>
      <c r="K92"/>
      <c r="L92" s="61"/>
      <c r="M92" s="36"/>
      <c r="N92" s="62"/>
      <c r="O92" s="62"/>
      <c r="P92" s="67"/>
      <c r="Q92" s="62"/>
      <c r="R92" s="62"/>
      <c r="S92" s="75"/>
    </row>
    <row r="93" spans="1:23" x14ac:dyDescent="0.25">
      <c r="D93" s="76" t="s">
        <v>14</v>
      </c>
      <c r="E93" s="77">
        <f>AVERAGE(E2:E91)</f>
        <v>63.556333333333342</v>
      </c>
      <c r="F93" s="78"/>
      <c r="G93" s="79">
        <f>AVERAGE(G2:G91)</f>
        <v>0.42794416666666663</v>
      </c>
      <c r="H93" s="69"/>
      <c r="I93" s="77">
        <f>AVERAGE(I2:I91)</f>
        <v>48.775277777777774</v>
      </c>
      <c r="J93" s="69"/>
      <c r="K93" s="69"/>
      <c r="L93" s="69"/>
      <c r="M93" s="80"/>
      <c r="N93" s="76" t="s">
        <v>14</v>
      </c>
      <c r="O93" s="77">
        <f>AVERAGE(O2:O91)</f>
        <v>64.94038888888889</v>
      </c>
      <c r="P93" s="69"/>
      <c r="Q93" s="79">
        <f>AVERAGE(Q2:Q91)</f>
        <v>0.28450805555555547</v>
      </c>
      <c r="R93" s="69"/>
      <c r="S93" s="77">
        <f>AVERAGE(S2:S91)</f>
        <v>35.461076666666663</v>
      </c>
    </row>
    <row r="94" spans="1:23" x14ac:dyDescent="0.25">
      <c r="C94" s="52"/>
      <c r="D94" s="76" t="s">
        <v>15</v>
      </c>
      <c r="E94" s="81">
        <f>_xlfn.STDEV.P(D2:D91)</f>
        <v>0.71299009568381111</v>
      </c>
      <c r="F94" s="78"/>
      <c r="G94" s="82">
        <f>_xlfn.STDEV.P(F2:F91)</f>
        <v>7.8466543346138048E-2</v>
      </c>
      <c r="H94" s="69"/>
      <c r="I94" s="77">
        <f>_xlfn.STDEV.P(H2:H91)</f>
        <v>4.5148681290641814</v>
      </c>
      <c r="J94" s="69"/>
      <c r="K94" s="69"/>
      <c r="L94" s="69"/>
      <c r="M94" s="80"/>
      <c r="N94" s="76" t="s">
        <v>15</v>
      </c>
      <c r="O94" s="77">
        <f>_xlfn.STDEV.P(N2:N91)</f>
        <v>0.39463076976389588</v>
      </c>
      <c r="P94" s="69"/>
      <c r="Q94" s="82">
        <f>_xlfn.STDEV.P(P2:P91)</f>
        <v>3.1055246688982685E-2</v>
      </c>
      <c r="R94" s="69"/>
      <c r="S94" s="77">
        <f>_xlfn.STDEV.P(R2:R91)</f>
        <v>2.5543351948338073</v>
      </c>
      <c r="T94" s="54"/>
    </row>
    <row r="95" spans="1:23" x14ac:dyDescent="0.25">
      <c r="C95" s="53"/>
      <c r="D95" s="83" t="s">
        <v>26</v>
      </c>
      <c r="E95" s="84">
        <f>QUARTILE(D2:D91, 1)</f>
        <v>63.32</v>
      </c>
      <c r="F95" s="85"/>
      <c r="G95" s="86">
        <f>QUARTILE(F2:F91, 1)</f>
        <v>0.39197500000000002</v>
      </c>
      <c r="H95" s="87"/>
      <c r="I95" s="84">
        <f>QUARTILE(H2:H91, 1)</f>
        <v>46.792249999999996</v>
      </c>
      <c r="J95" s="69"/>
      <c r="K95" s="69"/>
      <c r="L95" s="69"/>
      <c r="M95" s="80"/>
      <c r="N95" s="83" t="s">
        <v>26</v>
      </c>
      <c r="O95" s="84">
        <f>QUARTILE(N2:N91, 1)</f>
        <v>64.8125</v>
      </c>
      <c r="P95" s="85"/>
      <c r="Q95" s="86">
        <f>QUARTILE(P2:P91, 1)</f>
        <v>0.2631</v>
      </c>
      <c r="R95" s="87"/>
      <c r="S95" s="84">
        <f>QUARTILE(R2:R91, 1)</f>
        <v>33.091499999999996</v>
      </c>
    </row>
    <row r="96" spans="1:23" x14ac:dyDescent="0.25">
      <c r="D96" s="83" t="s">
        <v>28</v>
      </c>
      <c r="E96" s="84">
        <f>QUARTILE(D2:D91, 3)</f>
        <v>63.72</v>
      </c>
      <c r="F96" s="88"/>
      <c r="G96" s="86">
        <f>QUARTILE(F2:F91, 3)</f>
        <v>0.469275</v>
      </c>
      <c r="H96" s="89"/>
      <c r="I96" s="84">
        <f>QUARTILE(H2:H91, 3)</f>
        <v>51.222749999999998</v>
      </c>
      <c r="J96" s="69"/>
      <c r="K96" s="69"/>
      <c r="L96" s="69"/>
      <c r="M96" s="69"/>
      <c r="N96" s="83" t="s">
        <v>28</v>
      </c>
      <c r="O96" s="84">
        <f>QUARTILE(N2:N91, 3)</f>
        <v>65.215000000000003</v>
      </c>
      <c r="P96" s="88"/>
      <c r="Q96" s="86">
        <f>QUARTILE(P2:P91, 3)</f>
        <v>0.30095</v>
      </c>
      <c r="R96" s="89"/>
      <c r="S96" s="84">
        <f>QUARTILE(R2:R91, 3)</f>
        <v>37.589999999999996</v>
      </c>
    </row>
    <row r="97" spans="4:19" x14ac:dyDescent="0.25">
      <c r="D97" s="76" t="s">
        <v>27</v>
      </c>
      <c r="E97" s="77">
        <f>E96-E95</f>
        <v>0.39999999999999858</v>
      </c>
      <c r="F97" s="78"/>
      <c r="G97" s="82">
        <f>G96-G95</f>
        <v>7.729999999999998E-2</v>
      </c>
      <c r="H97" s="90"/>
      <c r="I97" s="77">
        <f>I96-I95</f>
        <v>4.4305000000000021</v>
      </c>
      <c r="J97" s="69"/>
      <c r="K97" s="69"/>
      <c r="L97" s="69"/>
      <c r="M97" s="69"/>
      <c r="N97" s="76" t="s">
        <v>27</v>
      </c>
      <c r="O97" s="77">
        <f>O96-O95</f>
        <v>0.40250000000000341</v>
      </c>
      <c r="P97" s="78"/>
      <c r="Q97" s="82">
        <f>Q96-Q95</f>
        <v>3.7849999999999995E-2</v>
      </c>
      <c r="R97" s="90"/>
      <c r="S97" s="77">
        <f>S96-S95</f>
        <v>4.4984999999999999</v>
      </c>
    </row>
    <row r="98" spans="4:19" x14ac:dyDescent="0.25">
      <c r="D98" s="69"/>
      <c r="E98" s="69"/>
      <c r="F98" s="69"/>
      <c r="G98" s="69"/>
      <c r="H98" s="91"/>
      <c r="I98" s="92"/>
      <c r="J98" s="69"/>
      <c r="K98" s="69"/>
      <c r="L98" s="69"/>
      <c r="M98" s="69"/>
      <c r="N98" s="93"/>
      <c r="O98" s="69"/>
      <c r="P98" s="69"/>
      <c r="Q98" s="69"/>
      <c r="R98" s="91"/>
      <c r="S98" s="69"/>
    </row>
    <row r="99" spans="4:19" x14ac:dyDescent="0.25">
      <c r="D99" s="61"/>
      <c r="F99" s="53"/>
      <c r="G99" s="56"/>
      <c r="H99" s="57"/>
      <c r="I99" s="57"/>
      <c r="J99" s="56"/>
      <c r="K99" s="56"/>
      <c r="L99" s="58"/>
      <c r="N99" s="60"/>
      <c r="Q99" s="53"/>
      <c r="R99" s="61"/>
      <c r="S99" s="61"/>
    </row>
    <row r="100" spans="4:19" x14ac:dyDescent="0.25">
      <c r="D100" s="61"/>
      <c r="R100" s="61"/>
      <c r="S100" s="61"/>
    </row>
    <row r="101" spans="4:19" x14ac:dyDescent="0.25">
      <c r="D101" s="60"/>
      <c r="R101" s="60"/>
      <c r="S101" s="60"/>
    </row>
  </sheetData>
  <mergeCells count="102">
    <mergeCell ref="I20:I28"/>
    <mergeCell ref="I29:I37"/>
    <mergeCell ref="C11:C19"/>
    <mergeCell ref="G11:G19"/>
    <mergeCell ref="I11:I19"/>
    <mergeCell ref="B1:C1"/>
    <mergeCell ref="C2:C10"/>
    <mergeCell ref="G2:G10"/>
    <mergeCell ref="I2:I10"/>
    <mergeCell ref="E11:E19"/>
    <mergeCell ref="E2:E10"/>
    <mergeCell ref="E47:E55"/>
    <mergeCell ref="E56:E64"/>
    <mergeCell ref="G56:G64"/>
    <mergeCell ref="C74:C82"/>
    <mergeCell ref="C83:C91"/>
    <mergeCell ref="E20:E28"/>
    <mergeCell ref="C56:C64"/>
    <mergeCell ref="C47:C55"/>
    <mergeCell ref="C65:C73"/>
    <mergeCell ref="C20:C28"/>
    <mergeCell ref="C29:C37"/>
    <mergeCell ref="E29:E37"/>
    <mergeCell ref="G29:G37"/>
    <mergeCell ref="C38:C46"/>
    <mergeCell ref="G20:G28"/>
    <mergeCell ref="I38:I46"/>
    <mergeCell ref="I47:I55"/>
    <mergeCell ref="I56:I64"/>
    <mergeCell ref="I65:I73"/>
    <mergeCell ref="I74:I82"/>
    <mergeCell ref="I83:I91"/>
    <mergeCell ref="E74:E82"/>
    <mergeCell ref="E83:E91"/>
    <mergeCell ref="G65:G73"/>
    <mergeCell ref="G47:G55"/>
    <mergeCell ref="G74:G82"/>
    <mergeCell ref="E38:E46"/>
    <mergeCell ref="E65:E73"/>
    <mergeCell ref="G83:G91"/>
    <mergeCell ref="G38:G46"/>
    <mergeCell ref="M56:M64"/>
    <mergeCell ref="O56:O64"/>
    <mergeCell ref="Q56:Q64"/>
    <mergeCell ref="S56:S64"/>
    <mergeCell ref="M83:M91"/>
    <mergeCell ref="O83:O91"/>
    <mergeCell ref="Q83:Q91"/>
    <mergeCell ref="S83:S91"/>
    <mergeCell ref="M65:M73"/>
    <mergeCell ref="O65:O73"/>
    <mergeCell ref="Q65:Q73"/>
    <mergeCell ref="S65:S73"/>
    <mergeCell ref="M74:M82"/>
    <mergeCell ref="O74:O82"/>
    <mergeCell ref="Q74:Q82"/>
    <mergeCell ref="S74:S82"/>
    <mergeCell ref="M29:M37"/>
    <mergeCell ref="O29:O37"/>
    <mergeCell ref="Q29:Q37"/>
    <mergeCell ref="S29:S37"/>
    <mergeCell ref="M38:M46"/>
    <mergeCell ref="O38:O46"/>
    <mergeCell ref="Q38:Q46"/>
    <mergeCell ref="S38:S46"/>
    <mergeCell ref="M47:M55"/>
    <mergeCell ref="O47:O55"/>
    <mergeCell ref="Q47:Q55"/>
    <mergeCell ref="S47:S55"/>
    <mergeCell ref="O11:O19"/>
    <mergeCell ref="Q11:Q19"/>
    <mergeCell ref="S11:S19"/>
    <mergeCell ref="S2:S10"/>
    <mergeCell ref="M20:M28"/>
    <mergeCell ref="O20:O28"/>
    <mergeCell ref="Q20:Q28"/>
    <mergeCell ref="S20:S28"/>
    <mergeCell ref="K11:K19"/>
    <mergeCell ref="L1:M1"/>
    <mergeCell ref="M2:M10"/>
    <mergeCell ref="O2:O10"/>
    <mergeCell ref="Q2:Q10"/>
    <mergeCell ref="A74:A82"/>
    <mergeCell ref="A83:A91"/>
    <mergeCell ref="A56:A64"/>
    <mergeCell ref="A47:A55"/>
    <mergeCell ref="A65:A73"/>
    <mergeCell ref="A2:A10"/>
    <mergeCell ref="A11:A19"/>
    <mergeCell ref="A29:A37"/>
    <mergeCell ref="A38:A46"/>
    <mergeCell ref="A20:A28"/>
    <mergeCell ref="K56:K64"/>
    <mergeCell ref="K83:K91"/>
    <mergeCell ref="K65:K73"/>
    <mergeCell ref="K74:K82"/>
    <mergeCell ref="K38:K46"/>
    <mergeCell ref="K47:K55"/>
    <mergeCell ref="K20:K28"/>
    <mergeCell ref="K29:K37"/>
    <mergeCell ref="K2:K10"/>
    <mergeCell ref="M11:M1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lesion &amp; normal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2018-03-20T18:20:21Z</dcterms:created>
  <dcterms:modified xsi:type="dcterms:W3CDTF">2018-05-17T19:33:16Z</dcterms:modified>
</cp:coreProperties>
</file>